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Формы протоколов на 08.07.21\"/>
    </mc:Choice>
  </mc:AlternateContent>
  <bookViews>
    <workbookView xWindow="-105" yWindow="-105" windowWidth="20730" windowHeight="11760" tabRatio="789"/>
  </bookViews>
  <sheets>
    <sheet name="КГ без отсечек" sheetId="102" r:id="rId1"/>
  </sheets>
  <definedNames>
    <definedName name="_xlnm.Print_Titles" localSheetId="0">'КГ без отсечек'!$21:$22</definedName>
    <definedName name="_xlnm.Print_Area" localSheetId="0">'КГ без отсечек'!$A$1:$L$80</definedName>
  </definedNames>
  <calcPr calcId="152511"/>
</workbook>
</file>

<file path=xl/calcChain.xml><?xml version="1.0" encoding="utf-8"?>
<calcChain xmlns="http://schemas.openxmlformats.org/spreadsheetml/2006/main">
  <c r="I25" i="102" l="1"/>
  <c r="I26" i="102" s="1"/>
  <c r="J25" i="102"/>
  <c r="L71" i="102" l="1"/>
  <c r="L70" i="102"/>
  <c r="L69" i="102"/>
  <c r="L68" i="102"/>
  <c r="L67" i="102"/>
  <c r="L66" i="102"/>
  <c r="L65" i="102"/>
  <c r="A62" i="102"/>
  <c r="A60" i="102"/>
  <c r="A58" i="102"/>
  <c r="A56" i="102"/>
  <c r="A54" i="102"/>
  <c r="A52" i="102"/>
  <c r="A50" i="102"/>
  <c r="A48" i="102"/>
  <c r="A46" i="102"/>
  <c r="A44" i="102"/>
  <c r="J56" i="102"/>
  <c r="I56" i="102"/>
  <c r="H56" i="102"/>
  <c r="G56" i="102"/>
  <c r="H54" i="102"/>
  <c r="G54" i="102"/>
  <c r="H52" i="102"/>
  <c r="G52" i="102"/>
  <c r="H50" i="102"/>
  <c r="G50" i="102"/>
  <c r="H48" i="102"/>
  <c r="G48" i="102"/>
  <c r="H46" i="102"/>
  <c r="G46" i="102"/>
  <c r="H44" i="102"/>
  <c r="G44" i="102"/>
  <c r="J53" i="102"/>
  <c r="I53" i="102"/>
  <c r="J51" i="102"/>
  <c r="I51" i="102"/>
  <c r="J49" i="102"/>
  <c r="I49" i="102"/>
  <c r="J47" i="102"/>
  <c r="I47" i="102"/>
  <c r="J45" i="102"/>
  <c r="I45" i="102"/>
  <c r="J43" i="102"/>
  <c r="I43" i="102"/>
  <c r="A42" i="102"/>
  <c r="H42" i="102"/>
  <c r="G42" i="102"/>
  <c r="J41" i="102"/>
  <c r="J42" i="102" s="1"/>
  <c r="I41" i="102"/>
  <c r="A40" i="102"/>
  <c r="H40" i="102"/>
  <c r="G40" i="102"/>
  <c r="J39" i="102"/>
  <c r="I39" i="102"/>
  <c r="A38" i="102"/>
  <c r="H38" i="102"/>
  <c r="G38" i="102"/>
  <c r="J37" i="102"/>
  <c r="J38" i="102" s="1"/>
  <c r="I37" i="102"/>
  <c r="I38" i="102" s="1"/>
  <c r="A36" i="102"/>
  <c r="H36" i="102"/>
  <c r="G36" i="102"/>
  <c r="J35" i="102"/>
  <c r="I35" i="102"/>
  <c r="H34" i="102"/>
  <c r="G34" i="102"/>
  <c r="I33" i="102"/>
  <c r="J33" i="102"/>
  <c r="A34" i="102"/>
  <c r="A32" i="102"/>
  <c r="H32" i="102"/>
  <c r="G32" i="102"/>
  <c r="J31" i="102"/>
  <c r="I31" i="102"/>
  <c r="A30" i="102"/>
  <c r="H30" i="102"/>
  <c r="G30" i="102"/>
  <c r="J29" i="102"/>
  <c r="J30" i="102" s="1"/>
  <c r="I29" i="102"/>
  <c r="A28" i="102"/>
  <c r="H28" i="102"/>
  <c r="G28" i="102"/>
  <c r="I27" i="102"/>
  <c r="J27" i="102"/>
  <c r="J28" i="102" s="1"/>
  <c r="H26" i="102"/>
  <c r="G26" i="102"/>
  <c r="A26" i="102"/>
  <c r="G24" i="102"/>
  <c r="H24" i="102"/>
  <c r="A24" i="102"/>
  <c r="J26" i="102"/>
  <c r="J23" i="102"/>
  <c r="J24" i="102" s="1"/>
  <c r="I42" i="102" l="1"/>
  <c r="I34" i="102"/>
  <c r="I30" i="102"/>
  <c r="I28" i="102"/>
  <c r="I32" i="102"/>
  <c r="J32" i="102"/>
  <c r="J34" i="102"/>
  <c r="I36" i="102"/>
  <c r="J36" i="102"/>
  <c r="I40" i="102"/>
  <c r="J40" i="102"/>
  <c r="J54" i="102"/>
  <c r="J52" i="102"/>
  <c r="J50" i="102"/>
  <c r="J48" i="102"/>
  <c r="J46" i="102"/>
  <c r="J44" i="102"/>
  <c r="I54" i="102"/>
  <c r="I52" i="102"/>
  <c r="I50" i="102"/>
  <c r="I48" i="102"/>
  <c r="I46" i="102"/>
  <c r="I44" i="102"/>
</calcChain>
</file>

<file path=xl/sharedStrings.xml><?xml version="1.0" encoding="utf-8"?>
<sst xmlns="http://schemas.openxmlformats.org/spreadsheetml/2006/main" count="236" uniqueCount="158">
  <si>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</si>
  <si>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</si>
  <si>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</si>
  <si>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</si>
  <si>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</si>
  <si>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</si>
  <si>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</si>
  <si>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</si>
  <si>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</si>
  <si>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</si>
  <si>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</si>
  <si>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</si>
  <si>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</si>
  <si>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</si>
  <si>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</si>
  <si>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</si>
  <si>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</si>
  <si>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</si>
  <si>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</si>
  <si>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</si>
  <si>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</si>
  <si>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</si>
  <si>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</si>
  <si>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</si>
  <si>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</si>
  <si>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ЗМС</t>
  </si>
  <si>
    <t>КМС</t>
  </si>
  <si>
    <t>Субъектов РФ</t>
  </si>
  <si>
    <t>ДАТА РОЖД.</t>
  </si>
  <si>
    <t xml:space="preserve">ВОСТРУХИН М.Н. (ВК, г. САРАТОВ) </t>
  </si>
  <si>
    <t xml:space="preserve">ВЛАСКИНА Е.В. (ВК, г. САМАРА) </t>
  </si>
  <si>
    <t xml:space="preserve">АЗАРОВ С.С. (ВК, САНКТ-ПЕТЕРБУРГ) </t>
  </si>
  <si>
    <t>UCI ID</t>
  </si>
  <si>
    <t>1 СР</t>
  </si>
  <si>
    <t>ВСЕРОССИЙСКИЕ СОРЕВНОВАНИЯ</t>
  </si>
  <si>
    <t>Министерство по делам молодежи физической культуры и спорта Омской области</t>
  </si>
  <si>
    <t>Федерация велосипедного спорта Омской области</t>
  </si>
  <si>
    <t>Заявлено команд</t>
  </si>
  <si>
    <t>Стартовало команд</t>
  </si>
  <si>
    <t>Финишировало команд</t>
  </si>
  <si>
    <t>Н. финишировало команд</t>
  </si>
  <si>
    <t>Дисквалифицировано команд</t>
  </si>
  <si>
    <t>Н. стартовало команд</t>
  </si>
  <si>
    <t>ФРОЛОВ Игорь</t>
  </si>
  <si>
    <t>23.01.1990</t>
  </si>
  <si>
    <t/>
  </si>
  <si>
    <t>ФОКИН Михаил</t>
  </si>
  <si>
    <t>21.11.1997</t>
  </si>
  <si>
    <t>ВОРОБЬЕВ Антон</t>
  </si>
  <si>
    <t>12.10.1990</t>
  </si>
  <si>
    <t>ДУЮНОВ Владислав</t>
  </si>
  <si>
    <t>07.06.1994</t>
  </si>
  <si>
    <t>ЧИРУХИН Михаил</t>
  </si>
  <si>
    <t>30.01.2000</t>
  </si>
  <si>
    <t>НЕКРАСОВ Константин</t>
  </si>
  <si>
    <t>04.04.1999</t>
  </si>
  <si>
    <t>СОКОЛОВ Дмитрий</t>
  </si>
  <si>
    <t>19.03.1988</t>
  </si>
  <si>
    <t>СВЕШНИКОВ Кирилл</t>
  </si>
  <si>
    <t>10.02.1992</t>
  </si>
  <si>
    <t>МАЛЬНЕВ Сергей</t>
  </si>
  <si>
    <t>08.08.1998</t>
  </si>
  <si>
    <t>СМИРНОВ Александр</t>
  </si>
  <si>
    <t>10.02.1998</t>
  </si>
  <si>
    <t>ЗУБОВ Матвей</t>
  </si>
  <si>
    <t>22.01.1991</t>
  </si>
  <si>
    <t>ГЕРАСИМОВ Иван</t>
  </si>
  <si>
    <t>13.03.1999</t>
  </si>
  <si>
    <t>СВЕШНИКОВ Павел</t>
  </si>
  <si>
    <t>03.06.1998</t>
  </si>
  <si>
    <t>ПОПОВ Антон</t>
  </si>
  <si>
    <t>15.07.1999</t>
  </si>
  <si>
    <t>СИМАКОВ Олег</t>
  </si>
  <si>
    <t>10.05.2001</t>
  </si>
  <si>
    <t>ЕРЕМИН Евгений</t>
  </si>
  <si>
    <t>01.10.2001</t>
  </si>
  <si>
    <t>БАЙДИКОВ Илья</t>
  </si>
  <si>
    <t>20.07.1996</t>
  </si>
  <si>
    <t>ГРИГОРЯН Степан</t>
  </si>
  <si>
    <t>27.03.1994</t>
  </si>
  <si>
    <t>КНЯЗЕВ Никита</t>
  </si>
  <si>
    <t>02.04.2000</t>
  </si>
  <si>
    <t>КУЛИКОВ Сергей</t>
  </si>
  <si>
    <t>31.10.1996</t>
  </si>
  <si>
    <t>НИКОЛАЕВ Сергей</t>
  </si>
  <si>
    <t>05.02.1988</t>
  </si>
  <si>
    <t>ПРОХОРОВ Евгений</t>
  </si>
  <si>
    <t>07.12.1986</t>
  </si>
  <si>
    <t>РОСТОВЦЕВ Сергей</t>
  </si>
  <si>
    <t>02.06.1997</t>
  </si>
  <si>
    <t>Тульская область</t>
  </si>
  <si>
    <t>НОВИКОВ Савва</t>
  </si>
  <si>
    <t>27.07.1999</t>
  </si>
  <si>
    <t>Краснодарский край</t>
  </si>
  <si>
    <t>ПРОНИН Константин</t>
  </si>
  <si>
    <t>10.01.2001</t>
  </si>
  <si>
    <t>Свердловская область</t>
  </si>
  <si>
    <t>УЛАНОВ Никита</t>
  </si>
  <si>
    <t>21.08.2000</t>
  </si>
  <si>
    <t>ПЛАКУШКИН Сергей</t>
  </si>
  <si>
    <t>27.05.1997</t>
  </si>
  <si>
    <t>КУСТАДИНЧЕВ Роман</t>
  </si>
  <si>
    <t>03.08.1995</t>
  </si>
  <si>
    <t>ОВЧАРОВ Валерий</t>
  </si>
  <si>
    <t>15.05.2001</t>
  </si>
  <si>
    <t>Республика Крым</t>
  </si>
  <si>
    <t>РОЖДЕСТВЕНСКИЙ Александр</t>
  </si>
  <si>
    <t>28.04.2000</t>
  </si>
  <si>
    <t>КАЗАНОВ Евгений</t>
  </si>
  <si>
    <t>14.07.1998</t>
  </si>
  <si>
    <t>Забайкальский край</t>
  </si>
  <si>
    <t>ЗАБОРСКИЙ Владислав</t>
  </si>
  <si>
    <t>14.05.1993</t>
  </si>
  <si>
    <t>АКИНДИНОВ Александр</t>
  </si>
  <si>
    <t>22.11.1971</t>
  </si>
  <si>
    <t>Курская область</t>
  </si>
  <si>
    <t>АРХИПОВ Дмитрий</t>
  </si>
  <si>
    <t>20.07.1983</t>
  </si>
  <si>
    <t>ВАСИЛИОГЛО Павел</t>
  </si>
  <si>
    <t>18.12.2000</t>
  </si>
  <si>
    <t>СТАРЧЕНКО Никита</t>
  </si>
  <si>
    <t>07.12.1998</t>
  </si>
  <si>
    <t>СТРЕЛКОВ Никита</t>
  </si>
  <si>
    <t>24.10.2001</t>
  </si>
  <si>
    <t>КУЛАКОВ Максим</t>
  </si>
  <si>
    <t>Омская область</t>
  </si>
  <si>
    <t>Новосибирская область</t>
  </si>
  <si>
    <t>МЕСТО ПРОВЕДЕНИЯ: г. Омск</t>
  </si>
  <si>
    <t xml:space="preserve">НАЧАЛО ГОНКИ: 11ч 00м 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</si>
  <si>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07м</t>
    </r>
  </si>
  <si>
    <t>НАЗВАНИЕ ТРАССЫ / РЕГ. НОМЕР: 20 km / 18.07.04</t>
  </si>
  <si>
    <t>Температура: +15/+18</t>
  </si>
  <si>
    <t>Влажность: 51%</t>
  </si>
  <si>
    <t>Осадки: кратковременный дождь</t>
  </si>
  <si>
    <t>Ветер: 12,0 км/ч (с/з)</t>
  </si>
  <si>
    <t>МАКСИМАЛЬНЫЙ ПЕРЕПАД (HD) (м): 50</t>
  </si>
  <si>
    <t>СУММА ПОЛОЖИТЕЛЬНЫХ ПЕРЕПАДОВ ВЫСОТЫ НА ДИСТАНЦИИ (ТС) (м): 100</t>
  </si>
  <si>
    <t>СТАТИСТИКА ГОНКИ</t>
  </si>
  <si>
    <t>ДАТА ПРОВЕДЕНИЯ: 28 марта 2019 года</t>
  </si>
  <si>
    <t>ДИСТАНЦИЯ: ДЛИНА КРУГА/КРУГОВ</t>
  </si>
  <si>
    <t>Московская область</t>
  </si>
  <si>
    <t>Санкт-Петербург</t>
  </si>
  <si>
    <t>Москва</t>
  </si>
  <si>
    <t>ТЕРРИТОРИАЛЬНАЯ ПРИНАДЛЕЖНОСТЬ</t>
  </si>
  <si>
    <t>Самарская область</t>
  </si>
  <si>
    <t>НФ</t>
  </si>
  <si>
    <t>НС</t>
  </si>
  <si>
    <t>№ ВРВС: ХХХХХХХХХХХ</t>
  </si>
  <si>
    <t>№ ЕКП 2021: xxxxx</t>
  </si>
  <si>
    <t>2 СР</t>
  </si>
  <si>
    <t>3 СР</t>
  </si>
  <si>
    <t>Лимит времени</t>
  </si>
  <si>
    <t>Примечание</t>
  </si>
  <si>
    <t>ячейки содержат скрытую информацию</t>
  </si>
  <si>
    <t>Итоговые результаты вносятся в первую строку для каждой команды</t>
  </si>
  <si>
    <t>Мужчины</t>
  </si>
  <si>
    <t>шоссе - парная гонка 25 км</t>
  </si>
  <si>
    <t xml:space="preserve"> 10,0 км /2,5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</si>
</sst>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236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4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vertical="center"/>
    </xf>
    <xf numFmtId="14" fontId="9" fillId="0" borderId="7" xfId="2" applyNumberFormat="1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4" fontId="9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2" fontId="11" fillId="0" borderId="1" xfId="2" applyNumberFormat="1" applyFont="1" applyBorder="1" applyAlignment="1">
      <alignment vertical="center"/>
    </xf>
    <xf numFmtId="165" fontId="13" fillId="0" borderId="3" xfId="2" applyNumberFormat="1" applyFont="1" applyBorder="1" applyAlignment="1">
      <alignment horizontal="center" vertical="center"/>
    </xf>
    <xf numFmtId="2" fontId="11" fillId="0" borderId="3" xfId="2" applyNumberFormat="1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4" fontId="9" fillId="0" borderId="5" xfId="2" applyNumberFormat="1" applyFont="1" applyBorder="1" applyAlignment="1">
      <alignment horizontal="right" vertical="center"/>
    </xf>
    <xf numFmtId="165" fontId="17" fillId="0" borderId="7" xfId="2" applyNumberFormat="1" applyFont="1" applyBorder="1" applyAlignment="1">
      <alignment vertical="center"/>
    </xf>
    <xf numFmtId="2" fontId="9" fillId="0" borderId="7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2" fontId="14" fillId="0" borderId="0" xfId="2" applyNumberFormat="1" applyFont="1" applyAlignment="1">
      <alignment vertical="center" wrapText="1"/>
    </xf>
    <xf numFmtId="0" fontId="9" fillId="0" borderId="10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2" fontId="9" fillId="0" borderId="11" xfId="2" applyNumberFormat="1" applyFont="1" applyBorder="1" applyAlignment="1">
      <alignment vertical="center"/>
    </xf>
    <xf numFmtId="2" fontId="9" fillId="0" borderId="10" xfId="2" applyNumberFormat="1" applyFont="1" applyBorder="1" applyAlignment="1">
      <alignment vertical="center"/>
    </xf>
    <xf numFmtId="49" fontId="9" fillId="0" borderId="10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center"/>
    </xf>
    <xf numFmtId="2" fontId="9" fillId="0" borderId="12" xfId="2" applyNumberFormat="1" applyFont="1" applyBorder="1" applyAlignment="1">
      <alignment vertical="center"/>
    </xf>
    <xf numFmtId="0" fontId="9" fillId="0" borderId="3" xfId="2" applyFont="1" applyBorder="1" applyAlignment="1">
      <alignment vertical="center"/>
    </xf>
    <xf numFmtId="49" fontId="9" fillId="0" borderId="3" xfId="2" applyNumberFormat="1" applyFont="1" applyBorder="1" applyAlignment="1">
      <alignment vertical="center"/>
    </xf>
    <xf numFmtId="2" fontId="9" fillId="0" borderId="13" xfId="2" applyNumberFormat="1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2" fontId="9" fillId="0" borderId="0" xfId="2" applyNumberFormat="1" applyFont="1" applyAlignment="1">
      <alignment vertical="center"/>
    </xf>
    <xf numFmtId="0" fontId="9" fillId="0" borderId="15" xfId="2" applyFont="1" applyBorder="1" applyAlignment="1">
      <alignment vertical="center"/>
    </xf>
    <xf numFmtId="165" fontId="17" fillId="0" borderId="0" xfId="2" applyNumberFormat="1" applyFont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165" fontId="17" fillId="0" borderId="16" xfId="2" applyNumberFormat="1" applyFont="1" applyBorder="1" applyAlignment="1">
      <alignment horizontal="center" vertical="center"/>
    </xf>
    <xf numFmtId="165" fontId="9" fillId="0" borderId="16" xfId="2" applyNumberFormat="1" applyFont="1" applyBorder="1" applyAlignment="1">
      <alignment horizontal="center" vertical="center"/>
    </xf>
    <xf numFmtId="2" fontId="9" fillId="0" borderId="16" xfId="2" applyNumberFormat="1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left" vertical="center" wrapText="1"/>
    </xf>
    <xf numFmtId="14" fontId="9" fillId="0" borderId="17" xfId="2" applyNumberFormat="1" applyFont="1" applyBorder="1" applyAlignment="1">
      <alignment horizontal="center" vertical="center"/>
    </xf>
    <xf numFmtId="164" fontId="9" fillId="0" borderId="17" xfId="2" applyNumberFormat="1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165" fontId="9" fillId="0" borderId="19" xfId="2" applyNumberFormat="1" applyFont="1" applyBorder="1" applyAlignment="1">
      <alignment horizontal="center" vertical="center"/>
    </xf>
    <xf numFmtId="2" fontId="9" fillId="0" borderId="19" xfId="2" applyNumberFormat="1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165" fontId="9" fillId="0" borderId="17" xfId="2" applyNumberFormat="1" applyFont="1" applyBorder="1" applyAlignment="1">
      <alignment horizontal="center" vertical="center"/>
    </xf>
    <xf numFmtId="2" fontId="9" fillId="0" borderId="17" xfId="2" applyNumberFormat="1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9" xfId="2" applyFont="1" applyBorder="1" applyAlignment="1">
      <alignment horizontal="left" vertical="center" wrapText="1"/>
    </xf>
    <xf numFmtId="14" fontId="9" fillId="0" borderId="19" xfId="2" applyNumberFormat="1" applyFont="1" applyBorder="1" applyAlignment="1">
      <alignment horizontal="center" vertical="center"/>
    </xf>
    <xf numFmtId="164" fontId="9" fillId="0" borderId="19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/>
    </xf>
    <xf numFmtId="0" fontId="15" fillId="0" borderId="20" xfId="2" applyFont="1" applyBorder="1" applyAlignment="1">
      <alignment horizontal="right" vertical="center"/>
    </xf>
    <xf numFmtId="49" fontId="9" fillId="0" borderId="20" xfId="2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165" fontId="15" fillId="0" borderId="10" xfId="2" applyNumberFormat="1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164" fontId="9" fillId="0" borderId="22" xfId="2" applyNumberFormat="1" applyFont="1" applyBorder="1" applyAlignment="1">
      <alignment horizontal="center" vertical="center" wrapText="1"/>
    </xf>
    <xf numFmtId="0" fontId="9" fillId="0" borderId="23" xfId="2" applyFont="1" applyBorder="1" applyAlignment="1">
      <alignment vertical="center"/>
    </xf>
    <xf numFmtId="0" fontId="9" fillId="0" borderId="16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left" vertical="center" wrapText="1"/>
    </xf>
    <xf numFmtId="14" fontId="9" fillId="0" borderId="16" xfId="2" applyNumberFormat="1" applyFont="1" applyBorder="1" applyAlignment="1">
      <alignment horizontal="center" vertical="center"/>
    </xf>
    <xf numFmtId="164" fontId="9" fillId="0" borderId="16" xfId="2" applyNumberFormat="1" applyFont="1" applyBorder="1" applyAlignment="1">
      <alignment horizontal="center" vertical="center" wrapText="1"/>
    </xf>
    <xf numFmtId="0" fontId="9" fillId="0" borderId="18" xfId="2" applyFont="1" applyBorder="1" applyAlignment="1">
      <alignment horizontal="left" vertical="center" wrapText="1"/>
    </xf>
    <xf numFmtId="14" fontId="9" fillId="0" borderId="18" xfId="2" applyNumberFormat="1" applyFont="1" applyBorder="1" applyAlignment="1">
      <alignment horizontal="center" vertical="center"/>
    </xf>
    <xf numFmtId="164" fontId="9" fillId="0" borderId="18" xfId="2" applyNumberFormat="1" applyFont="1" applyBorder="1" applyAlignment="1">
      <alignment horizontal="center" vertical="center" wrapText="1"/>
    </xf>
    <xf numFmtId="165" fontId="18" fillId="0" borderId="18" xfId="2" applyNumberFormat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165" fontId="18" fillId="0" borderId="19" xfId="2" applyNumberFormat="1" applyFont="1" applyBorder="1" applyAlignment="1">
      <alignment horizontal="center" vertical="center"/>
    </xf>
    <xf numFmtId="165" fontId="19" fillId="0" borderId="19" xfId="2" applyNumberFormat="1" applyFont="1" applyBorder="1" applyAlignment="1">
      <alignment horizontal="center" vertical="center"/>
    </xf>
    <xf numFmtId="2" fontId="19" fillId="0" borderId="19" xfId="2" applyNumberFormat="1" applyFont="1" applyBorder="1" applyAlignment="1">
      <alignment horizontal="center" vertical="center"/>
    </xf>
    <xf numFmtId="164" fontId="19" fillId="0" borderId="17" xfId="2" applyNumberFormat="1" applyFont="1" applyBorder="1" applyAlignment="1">
      <alignment horizontal="center" vertical="center" wrapText="1"/>
    </xf>
    <xf numFmtId="2" fontId="19" fillId="0" borderId="17" xfId="2" applyNumberFormat="1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164" fontId="19" fillId="0" borderId="22" xfId="2" applyNumberFormat="1" applyFont="1" applyBorder="1" applyAlignment="1">
      <alignment horizontal="center" vertical="center" wrapText="1"/>
    </xf>
    <xf numFmtId="0" fontId="9" fillId="0" borderId="22" xfId="2" applyFont="1" applyBorder="1" applyAlignment="1">
      <alignment horizontal="left" vertical="center" wrapText="1"/>
    </xf>
    <xf numFmtId="14" fontId="9" fillId="0" borderId="22" xfId="2" applyNumberFormat="1" applyFont="1" applyBorder="1" applyAlignment="1">
      <alignment horizontal="center" vertical="center"/>
    </xf>
    <xf numFmtId="165" fontId="18" fillId="0" borderId="25" xfId="2" applyNumberFormat="1" applyFont="1" applyBorder="1" applyAlignment="1">
      <alignment horizontal="center" vertical="center"/>
    </xf>
    <xf numFmtId="165" fontId="19" fillId="0" borderId="25" xfId="2" applyNumberFormat="1" applyFont="1" applyBorder="1" applyAlignment="1">
      <alignment horizontal="center" vertical="center"/>
    </xf>
    <xf numFmtId="2" fontId="19" fillId="0" borderId="25" xfId="2" applyNumberFormat="1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left" vertical="center" wrapText="1"/>
    </xf>
    <xf numFmtId="14" fontId="9" fillId="0" borderId="26" xfId="2" applyNumberFormat="1" applyFont="1" applyBorder="1" applyAlignment="1">
      <alignment horizontal="center" vertical="center"/>
    </xf>
    <xf numFmtId="164" fontId="9" fillId="0" borderId="26" xfId="2" applyNumberFormat="1" applyFont="1" applyBorder="1" applyAlignment="1">
      <alignment horizontal="center" vertical="center" wrapText="1"/>
    </xf>
    <xf numFmtId="164" fontId="19" fillId="0" borderId="26" xfId="2" applyNumberFormat="1" applyFont="1" applyBorder="1" applyAlignment="1">
      <alignment horizontal="center" vertical="center" wrapText="1"/>
    </xf>
    <xf numFmtId="165" fontId="9" fillId="0" borderId="25" xfId="2" applyNumberFormat="1" applyFont="1" applyBorder="1" applyAlignment="1">
      <alignment horizontal="center" vertical="center"/>
    </xf>
    <xf numFmtId="2" fontId="9" fillId="0" borderId="25" xfId="2" applyNumberFormat="1" applyFont="1" applyBorder="1" applyAlignment="1">
      <alignment horizontal="center" vertical="center"/>
    </xf>
    <xf numFmtId="0" fontId="9" fillId="0" borderId="11" xfId="2" applyFont="1" applyBorder="1" applyAlignment="1">
      <alignment horizontal="left" vertical="center"/>
    </xf>
    <xf numFmtId="49" fontId="9" fillId="0" borderId="12" xfId="2" applyNumberFormat="1" applyFont="1" applyBorder="1" applyAlignment="1">
      <alignment horizontal="left" vertical="center"/>
    </xf>
    <xf numFmtId="49" fontId="9" fillId="0" borderId="13" xfId="2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vertical="center"/>
    </xf>
    <xf numFmtId="0" fontId="9" fillId="0" borderId="20" xfId="0" applyNumberFormat="1" applyFont="1" applyBorder="1" applyAlignment="1">
      <alignment horizontal="left" vertical="center"/>
    </xf>
    <xf numFmtId="2" fontId="9" fillId="0" borderId="10" xfId="0" applyNumberFormat="1" applyFont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17" fillId="0" borderId="27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18" fillId="0" borderId="29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18" fillId="0" borderId="31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19" fillId="0" borderId="38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left" vertical="center" wrapText="1"/>
    </xf>
    <xf numFmtId="14" fontId="9" fillId="0" borderId="40" xfId="2" applyNumberFormat="1" applyFont="1" applyBorder="1" applyAlignment="1">
      <alignment horizontal="center" vertical="center"/>
    </xf>
    <xf numFmtId="164" fontId="9" fillId="0" borderId="40" xfId="2" applyNumberFormat="1" applyFont="1" applyBorder="1" applyAlignment="1">
      <alignment horizontal="center" vertical="center" wrapText="1"/>
    </xf>
    <xf numFmtId="165" fontId="17" fillId="0" borderId="39" xfId="2" applyNumberFormat="1" applyFont="1" applyBorder="1" applyAlignment="1">
      <alignment horizontal="center" vertical="center"/>
    </xf>
    <xf numFmtId="2" fontId="9" fillId="0" borderId="39" xfId="2" applyNumberFormat="1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 wrapText="1"/>
    </xf>
    <xf numFmtId="1" fontId="17" fillId="0" borderId="21" xfId="2" applyNumberFormat="1" applyFont="1" applyBorder="1" applyAlignment="1">
      <alignment horizontal="right" vertical="center"/>
    </xf>
    <xf numFmtId="0" fontId="17" fillId="0" borderId="21" xfId="2" applyNumberFormat="1" applyFont="1" applyBorder="1" applyAlignment="1">
      <alignment horizontal="right" vertical="center"/>
    </xf>
    <xf numFmtId="0" fontId="9" fillId="0" borderId="2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66" fontId="9" fillId="0" borderId="42" xfId="2" applyNumberFormat="1" applyFont="1" applyBorder="1" applyAlignment="1">
      <alignment horizontal="center" vertical="center"/>
    </xf>
    <xf numFmtId="166" fontId="19" fillId="0" borderId="18" xfId="2" applyNumberFormat="1" applyFont="1" applyBorder="1" applyAlignment="1">
      <alignment horizontal="center" vertical="center"/>
    </xf>
    <xf numFmtId="166" fontId="19" fillId="0" borderId="19" xfId="2" applyNumberFormat="1" applyFont="1" applyBorder="1" applyAlignment="1">
      <alignment horizontal="center" vertical="center"/>
    </xf>
    <xf numFmtId="166" fontId="9" fillId="0" borderId="17" xfId="2" applyNumberFormat="1" applyFont="1" applyBorder="1" applyAlignment="1">
      <alignment horizontal="center" vertical="center"/>
    </xf>
    <xf numFmtId="166" fontId="19" fillId="0" borderId="25" xfId="2" applyNumberFormat="1" applyFont="1" applyBorder="1" applyAlignment="1">
      <alignment horizontal="center" vertical="center"/>
    </xf>
    <xf numFmtId="166" fontId="9" fillId="0" borderId="16" xfId="2" applyNumberFormat="1" applyFont="1" applyBorder="1" applyAlignment="1">
      <alignment horizontal="center" vertical="center"/>
    </xf>
    <xf numFmtId="166" fontId="9" fillId="0" borderId="19" xfId="2" applyNumberFormat="1" applyFont="1" applyBorder="1" applyAlignment="1">
      <alignment horizontal="center" vertical="center"/>
    </xf>
    <xf numFmtId="166" fontId="9" fillId="0" borderId="25" xfId="2" applyNumberFormat="1" applyFont="1" applyBorder="1" applyAlignment="1">
      <alignment horizontal="center" vertical="center"/>
    </xf>
    <xf numFmtId="166" fontId="9" fillId="0" borderId="39" xfId="2" applyNumberFormat="1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14" fontId="20" fillId="0" borderId="0" xfId="2" applyNumberFormat="1" applyFont="1" applyAlignment="1">
      <alignment vertical="center"/>
    </xf>
    <xf numFmtId="165" fontId="21" fillId="0" borderId="0" xfId="2" applyNumberFormat="1" applyFont="1" applyAlignment="1">
      <alignment vertical="center"/>
    </xf>
    <xf numFmtId="2" fontId="20" fillId="0" borderId="0" xfId="2" applyNumberFormat="1" applyFont="1" applyAlignment="1">
      <alignment vertical="center"/>
    </xf>
    <xf numFmtId="0" fontId="13" fillId="2" borderId="47" xfId="2" applyFont="1" applyFill="1" applyBorder="1" applyAlignment="1">
      <alignment vertical="center"/>
    </xf>
    <xf numFmtId="2" fontId="19" fillId="0" borderId="26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14" fontId="17" fillId="2" borderId="44" xfId="8" applyNumberFormat="1" applyFont="1" applyFill="1" applyBorder="1" applyAlignment="1">
      <alignment horizontal="center" vertical="center" wrapText="1"/>
    </xf>
    <xf numFmtId="14" fontId="17" fillId="2" borderId="45" xfId="8" applyNumberFormat="1" applyFont="1" applyFill="1" applyBorder="1" applyAlignment="1">
      <alignment horizontal="center" vertical="center" wrapText="1"/>
    </xf>
    <xf numFmtId="0" fontId="17" fillId="2" borderId="44" xfId="8" applyFont="1" applyFill="1" applyBorder="1" applyAlignment="1">
      <alignment horizontal="center" vertical="center" wrapText="1"/>
    </xf>
    <xf numFmtId="0" fontId="17" fillId="2" borderId="45" xfId="8" applyFont="1" applyFill="1" applyBorder="1" applyAlignment="1">
      <alignment horizontal="center" vertical="center" wrapText="1"/>
    </xf>
    <xf numFmtId="0" fontId="22" fillId="0" borderId="43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3" fillId="0" borderId="59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7" fillId="2" borderId="60" xfId="8" applyFont="1" applyFill="1" applyBorder="1" applyAlignment="1">
      <alignment horizontal="center" vertical="center" wrapText="1"/>
    </xf>
    <xf numFmtId="0" fontId="17" fillId="2" borderId="61" xfId="8" applyFont="1" applyFill="1" applyBorder="1" applyAlignment="1">
      <alignment horizontal="center" vertical="center" wrapText="1"/>
    </xf>
    <xf numFmtId="0" fontId="17" fillId="2" borderId="62" xfId="2" applyFont="1" applyFill="1" applyBorder="1" applyAlignment="1">
      <alignment horizontal="center" vertical="center"/>
    </xf>
    <xf numFmtId="0" fontId="17" fillId="2" borderId="63" xfId="2" applyFont="1" applyFill="1" applyBorder="1" applyAlignment="1">
      <alignment horizontal="center" vertical="center"/>
    </xf>
    <xf numFmtId="0" fontId="17" fillId="2" borderId="55" xfId="8" applyFont="1" applyFill="1" applyBorder="1" applyAlignment="1">
      <alignment horizontal="center" vertical="center" wrapText="1"/>
    </xf>
    <xf numFmtId="0" fontId="17" fillId="2" borderId="56" xfId="8" applyFont="1" applyFill="1" applyBorder="1" applyAlignment="1">
      <alignment horizontal="center" vertical="center" wrapText="1"/>
    </xf>
    <xf numFmtId="165" fontId="15" fillId="0" borderId="10" xfId="2" applyNumberFormat="1" applyFont="1" applyBorder="1" applyAlignment="1">
      <alignment horizontal="left" vertical="center"/>
    </xf>
    <xf numFmtId="165" fontId="15" fillId="0" borderId="5" xfId="2" applyNumberFormat="1" applyFont="1" applyBorder="1" applyAlignment="1">
      <alignment horizontal="left" vertical="center"/>
    </xf>
    <xf numFmtId="165" fontId="15" fillId="0" borderId="20" xfId="2" applyNumberFormat="1" applyFont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20" xfId="2" applyNumberFormat="1" applyFont="1" applyFill="1" applyBorder="1" applyAlignment="1">
      <alignment horizontal="center" vertical="center"/>
    </xf>
    <xf numFmtId="0" fontId="22" fillId="0" borderId="50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53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3" fillId="0" borderId="4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46" xfId="2" applyFont="1" applyFill="1" applyBorder="1" applyAlignment="1">
      <alignment horizontal="center" vertical="center"/>
    </xf>
    <xf numFmtId="0" fontId="13" fillId="2" borderId="47" xfId="2" applyFont="1" applyFill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3" fillId="2" borderId="54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0" fontId="9" fillId="0" borderId="9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2" fontId="17" fillId="2" borderId="44" xfId="8" applyNumberFormat="1" applyFont="1" applyFill="1" applyBorder="1" applyAlignment="1">
      <alignment horizontal="center" vertical="center" wrapText="1"/>
    </xf>
    <xf numFmtId="2" fontId="17" fillId="2" borderId="45" xfId="8" applyNumberFormat="1" applyFont="1" applyFill="1" applyBorder="1" applyAlignment="1">
      <alignment horizontal="center" vertical="center" wrapText="1"/>
    </xf>
    <xf numFmtId="0" fontId="17" fillId="2" borderId="44" xfId="2" applyFont="1" applyFill="1" applyBorder="1" applyAlignment="1">
      <alignment horizontal="center" vertical="center" wrapText="1"/>
    </xf>
    <xf numFmtId="0" fontId="17" fillId="2" borderId="45" xfId="2" applyFont="1" applyFill="1" applyBorder="1" applyAlignment="1">
      <alignment horizontal="center" vertical="center" wrapText="1"/>
    </xf>
    <xf numFmtId="0" fontId="17" fillId="2" borderId="57" xfId="2" applyFont="1" applyFill="1" applyBorder="1" applyAlignment="1">
      <alignment horizontal="center" vertical="center" wrapText="1"/>
    </xf>
    <xf numFmtId="0" fontId="17" fillId="2" borderId="58" xfId="2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9" fillId="0" borderId="9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76200</xdr:colOff>
      <xdr:row>2</xdr:row>
      <xdr:rowOff>171450</xdr:rowOff>
    </xdr:to>
    <xdr:pic>
      <xdr:nvPicPr>
        <xdr:cNvPr id="1080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542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28575</xdr:rowOff>
    </xdr:from>
    <xdr:to>
      <xdr:col>2</xdr:col>
      <xdr:colOff>714375</xdr:colOff>
      <xdr:row>2</xdr:row>
      <xdr:rowOff>171450</xdr:rowOff>
    </xdr:to>
    <xdr:pic>
      <xdr:nvPicPr>
        <xdr:cNvPr id="1081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8575"/>
          <a:ext cx="1047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1104900</xdr:colOff>
      <xdr:row>3</xdr:row>
      <xdr:rowOff>9525</xdr:rowOff>
    </xdr:to>
    <xdr:pic>
      <xdr:nvPicPr>
        <xdr:cNvPr id="1082" name="Рисунок 3" descr="Coat of arms of Omsk Oblast.sv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0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AA84"/>
  <sheetViews>
    <sheetView tabSelected="1" view="pageBreakPreview" topLeftCell="A7" zoomScale="80" zoomScaleNormal="70" zoomScaleSheetLayoutView="80" zoomScalePageLayoutView="50" workbookViewId="0">
      <selection activeCell="H24" sqref="H24"/>
    </sheetView>
  </sheetViews>
  <sheetFormatPr defaultRowHeight="12.75" x14ac:dyDescent="0.2"/>
  <cols>
    <col min="1" max="1" width="7" style="2" customWidth="1"/>
    <col min="2" max="2" width="7.85546875" style="56" customWidth="1"/>
    <col min="3" max="3" width="14.7109375" style="56" customWidth="1"/>
    <col min="4" max="4" width="23.5703125" style="2" customWidth="1"/>
    <col min="5" max="5" width="11.7109375" style="19" customWidth="1"/>
    <col min="6" max="6" width="10.28515625" style="2" customWidth="1"/>
    <col min="7" max="7" width="28.28515625" style="2" customWidth="1"/>
    <col min="8" max="8" width="13.140625" style="45" customWidth="1"/>
    <col min="9" max="9" width="16.5703125" style="2" customWidth="1"/>
    <col min="10" max="10" width="10.85546875" style="52" customWidth="1"/>
    <col min="11" max="11" width="13.28515625" style="2" customWidth="1"/>
    <col min="12" max="12" width="18.7109375" style="2" customWidth="1"/>
    <col min="13" max="16384" width="9.140625" style="2"/>
  </cols>
  <sheetData>
    <row r="1" spans="1:27" ht="21.75" customHeight="1" x14ac:dyDescent="0.2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27" ht="21.75" customHeight="1" x14ac:dyDescent="0.2">
      <c r="A2" s="194" t="s">
        <v>35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27" ht="21.75" customHeight="1" x14ac:dyDescent="0.2">
      <c r="A3" s="194" t="s">
        <v>10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27" ht="21.75" customHeight="1" x14ac:dyDescent="0.2">
      <c r="A4" s="194" t="s">
        <v>36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9" customHeight="1" x14ac:dyDescent="0.2">
      <c r="A5" s="195" t="s">
        <v>45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27" s="3" customFormat="1" ht="28.5" x14ac:dyDescent="0.2">
      <c r="A6" s="196" t="s">
        <v>34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22"/>
      <c r="N6" s="22"/>
      <c r="O6" s="22"/>
      <c r="P6" s="22"/>
      <c r="Q6" s="22"/>
      <c r="R6" s="22"/>
      <c r="S6" s="22"/>
      <c r="T6" s="22"/>
    </row>
    <row r="7" spans="1:27" s="3" customFormat="1" ht="18" customHeight="1" x14ac:dyDescent="0.2">
      <c r="A7" s="207" t="s">
        <v>15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27" s="3" customFormat="1" ht="4.5" customHeight="1" thickBot="1" x14ac:dyDescent="0.25">
      <c r="A8" s="203" t="s">
        <v>45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</row>
    <row r="9" spans="1:27" ht="19.5" customHeight="1" thickTop="1" x14ac:dyDescent="0.2">
      <c r="A9" s="204" t="s">
        <v>20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6"/>
    </row>
    <row r="10" spans="1:27" ht="18" customHeight="1" x14ac:dyDescent="0.2">
      <c r="A10" s="197" t="s">
        <v>156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9"/>
    </row>
    <row r="11" spans="1:27" ht="19.5" customHeight="1" x14ac:dyDescent="0.2">
      <c r="A11" s="197" t="s">
        <v>155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</row>
    <row r="12" spans="1:27" ht="5.25" customHeight="1" x14ac:dyDescent="0.2">
      <c r="A12" s="180" t="s">
        <v>45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2"/>
    </row>
    <row r="13" spans="1:27" ht="15.75" x14ac:dyDescent="0.2">
      <c r="A13" s="183" t="s">
        <v>127</v>
      </c>
      <c r="B13" s="184"/>
      <c r="C13" s="184"/>
      <c r="D13" s="184"/>
      <c r="E13" s="4"/>
      <c r="F13" s="89" t="s">
        <v>128</v>
      </c>
      <c r="G13" s="89"/>
      <c r="H13" s="23"/>
      <c r="J13" s="24"/>
      <c r="K13" s="5"/>
      <c r="L13" s="6" t="s">
        <v>147</v>
      </c>
    </row>
    <row r="14" spans="1:27" ht="15.75" x14ac:dyDescent="0.2">
      <c r="A14" s="208" t="s">
        <v>138</v>
      </c>
      <c r="B14" s="209"/>
      <c r="C14" s="209"/>
      <c r="D14" s="209"/>
      <c r="E14" s="7"/>
      <c r="F14" s="81" t="s">
        <v>129</v>
      </c>
      <c r="G14" s="81"/>
      <c r="H14" s="25"/>
      <c r="J14" s="26"/>
      <c r="K14" s="8"/>
      <c r="L14" s="9" t="s">
        <v>148</v>
      </c>
    </row>
    <row r="15" spans="1:27" ht="15" x14ac:dyDescent="0.2">
      <c r="A15" s="210" t="s">
        <v>9</v>
      </c>
      <c r="B15" s="211"/>
      <c r="C15" s="211"/>
      <c r="D15" s="211"/>
      <c r="E15" s="211"/>
      <c r="F15" s="211"/>
      <c r="G15" s="212"/>
      <c r="H15" s="200" t="s">
        <v>1</v>
      </c>
      <c r="I15" s="201"/>
      <c r="J15" s="201"/>
      <c r="K15" s="201"/>
      <c r="L15" s="202"/>
    </row>
    <row r="16" spans="1:27" ht="15" x14ac:dyDescent="0.2">
      <c r="A16" s="27" t="s">
        <v>16</v>
      </c>
      <c r="B16" s="10"/>
      <c r="C16" s="10"/>
      <c r="D16" s="28"/>
      <c r="E16" s="29"/>
      <c r="F16" s="28"/>
      <c r="G16" s="28"/>
      <c r="H16" s="191" t="s">
        <v>130</v>
      </c>
      <c r="I16" s="192"/>
      <c r="J16" s="192"/>
      <c r="K16" s="192"/>
      <c r="L16" s="193"/>
    </row>
    <row r="17" spans="1:12" ht="15" x14ac:dyDescent="0.2">
      <c r="A17" s="27" t="s">
        <v>17</v>
      </c>
      <c r="B17" s="10"/>
      <c r="C17" s="10"/>
      <c r="D17" s="11"/>
      <c r="E17" s="60"/>
      <c r="F17" s="30"/>
      <c r="G17" s="29" t="s">
        <v>29</v>
      </c>
      <c r="H17" s="191" t="s">
        <v>135</v>
      </c>
      <c r="I17" s="192"/>
      <c r="J17" s="192"/>
      <c r="K17" s="192"/>
      <c r="L17" s="193"/>
    </row>
    <row r="18" spans="1:12" ht="15" x14ac:dyDescent="0.2">
      <c r="A18" s="27" t="s">
        <v>18</v>
      </c>
      <c r="B18" s="10"/>
      <c r="C18" s="10"/>
      <c r="D18" s="11"/>
      <c r="E18" s="60"/>
      <c r="F18" s="30"/>
      <c r="G18" s="29" t="s">
        <v>30</v>
      </c>
      <c r="H18" s="191" t="s">
        <v>136</v>
      </c>
      <c r="I18" s="192"/>
      <c r="J18" s="192"/>
      <c r="K18" s="192"/>
      <c r="L18" s="193"/>
    </row>
    <row r="19" spans="1:12" ht="16.5" thickBot="1" x14ac:dyDescent="0.25">
      <c r="A19" s="27" t="s">
        <v>14</v>
      </c>
      <c r="B19" s="85"/>
      <c r="C19" s="85"/>
      <c r="D19" s="30"/>
      <c r="F19" s="91"/>
      <c r="G19" s="31" t="s">
        <v>31</v>
      </c>
      <c r="H19" s="87" t="s">
        <v>139</v>
      </c>
      <c r="J19" s="12">
        <v>25</v>
      </c>
      <c r="K19" s="59"/>
      <c r="L19" s="82" t="s">
        <v>157</v>
      </c>
    </row>
    <row r="20" spans="1:12" ht="7.5" customHeight="1" thickTop="1" thickBot="1" x14ac:dyDescent="0.25">
      <c r="A20" s="13"/>
      <c r="B20" s="14"/>
      <c r="C20" s="14"/>
      <c r="D20" s="15"/>
      <c r="E20" s="16"/>
      <c r="F20" s="15"/>
      <c r="G20" s="15"/>
      <c r="H20" s="32"/>
      <c r="I20" s="15"/>
      <c r="J20" s="33"/>
      <c r="K20" s="15"/>
      <c r="L20" s="17"/>
    </row>
    <row r="21" spans="1:12" s="18" customFormat="1" ht="21" customHeight="1" thickTop="1" x14ac:dyDescent="0.2">
      <c r="A21" s="187" t="s">
        <v>6</v>
      </c>
      <c r="B21" s="178" t="s">
        <v>12</v>
      </c>
      <c r="C21" s="178" t="s">
        <v>32</v>
      </c>
      <c r="D21" s="178" t="s">
        <v>2</v>
      </c>
      <c r="E21" s="176" t="s">
        <v>28</v>
      </c>
      <c r="F21" s="178" t="s">
        <v>8</v>
      </c>
      <c r="G21" s="185" t="s">
        <v>143</v>
      </c>
      <c r="H21" s="189" t="s">
        <v>7</v>
      </c>
      <c r="I21" s="178" t="s">
        <v>24</v>
      </c>
      <c r="J21" s="226" t="s">
        <v>21</v>
      </c>
      <c r="K21" s="228" t="s">
        <v>23</v>
      </c>
      <c r="L21" s="230" t="s">
        <v>13</v>
      </c>
    </row>
    <row r="22" spans="1:12" s="18" customFormat="1" ht="13.5" customHeight="1" thickBot="1" x14ac:dyDescent="0.25">
      <c r="A22" s="188"/>
      <c r="B22" s="179"/>
      <c r="C22" s="179"/>
      <c r="D22" s="179"/>
      <c r="E22" s="177"/>
      <c r="F22" s="179"/>
      <c r="G22" s="186"/>
      <c r="H22" s="190"/>
      <c r="I22" s="179"/>
      <c r="J22" s="227"/>
      <c r="K22" s="229"/>
      <c r="L22" s="231"/>
    </row>
    <row r="23" spans="1:12" ht="21.75" customHeight="1" x14ac:dyDescent="0.2">
      <c r="A23" s="128">
        <v>1</v>
      </c>
      <c r="B23" s="92">
        <v>1</v>
      </c>
      <c r="C23" s="92">
        <v>10007454028</v>
      </c>
      <c r="D23" s="93" t="s">
        <v>43</v>
      </c>
      <c r="E23" s="94" t="s">
        <v>44</v>
      </c>
      <c r="F23" s="95" t="s">
        <v>22</v>
      </c>
      <c r="G23" s="64" t="s">
        <v>140</v>
      </c>
      <c r="H23" s="62">
        <v>3.114837962962963E-2</v>
      </c>
      <c r="I23" s="154" t="s">
        <v>45</v>
      </c>
      <c r="J23" s="107">
        <f>IFERROR($J$19*3600/(HOUR(H23)*3600+MINUTE(H23)*60+SECOND(H23)),"")</f>
        <v>33.444816053511708</v>
      </c>
      <c r="K23" s="106" t="s">
        <v>22</v>
      </c>
      <c r="L23" s="129"/>
    </row>
    <row r="24" spans="1:12" ht="21.75" customHeight="1" thickBot="1" x14ac:dyDescent="0.25">
      <c r="A24" s="130">
        <f>A23</f>
        <v>1</v>
      </c>
      <c r="B24" s="69">
        <v>2</v>
      </c>
      <c r="C24" s="70">
        <v>10014388417</v>
      </c>
      <c r="D24" s="96" t="s">
        <v>46</v>
      </c>
      <c r="E24" s="97" t="s">
        <v>47</v>
      </c>
      <c r="F24" s="98" t="s">
        <v>22</v>
      </c>
      <c r="G24" s="163" t="str">
        <f>G23</f>
        <v>Московская область</v>
      </c>
      <c r="H24" s="99">
        <f>H23</f>
        <v>3.114837962962963E-2</v>
      </c>
      <c r="I24" s="155" t="s">
        <v>45</v>
      </c>
      <c r="J24" s="105">
        <f>J23</f>
        <v>33.444816053511708</v>
      </c>
      <c r="K24" s="69" t="s">
        <v>22</v>
      </c>
      <c r="L24" s="131"/>
    </row>
    <row r="25" spans="1:12" ht="21.75" customHeight="1" x14ac:dyDescent="0.2">
      <c r="A25" s="128">
        <v>2</v>
      </c>
      <c r="B25" s="92">
        <v>13</v>
      </c>
      <c r="C25" s="92">
        <v>10004520887</v>
      </c>
      <c r="D25" s="93" t="s">
        <v>56</v>
      </c>
      <c r="E25" s="94" t="s">
        <v>57</v>
      </c>
      <c r="F25" s="95" t="s">
        <v>19</v>
      </c>
      <c r="G25" s="64" t="s">
        <v>141</v>
      </c>
      <c r="H25" s="62">
        <v>3.1153240740740742E-2</v>
      </c>
      <c r="I25" s="154">
        <f>H25-$H$23</f>
        <v>4.8611111111117322E-6</v>
      </c>
      <c r="J25" s="107">
        <f>IFERROR($J$19*3600/(HOUR(H25)*3600+MINUTE(H25)*60+SECOND(H25)),"")</f>
        <v>33.432392273402677</v>
      </c>
      <c r="K25" s="106"/>
      <c r="L25" s="129"/>
    </row>
    <row r="26" spans="1:12" ht="21.75" customHeight="1" thickBot="1" x14ac:dyDescent="0.25">
      <c r="A26" s="132">
        <f>A25</f>
        <v>2</v>
      </c>
      <c r="B26" s="74">
        <v>14</v>
      </c>
      <c r="C26" s="71">
        <v>10006795438</v>
      </c>
      <c r="D26" s="78" t="s">
        <v>58</v>
      </c>
      <c r="E26" s="79" t="s">
        <v>59</v>
      </c>
      <c r="F26" s="80" t="s">
        <v>19</v>
      </c>
      <c r="G26" s="164" t="str">
        <f>G25</f>
        <v>Санкт-Петербург</v>
      </c>
      <c r="H26" s="101">
        <f>H25</f>
        <v>3.1153240740740742E-2</v>
      </c>
      <c r="I26" s="156">
        <f>I25</f>
        <v>4.8611111111117322E-6</v>
      </c>
      <c r="J26" s="174">
        <f>J25</f>
        <v>33.432392273402677</v>
      </c>
      <c r="K26" s="74"/>
      <c r="L26" s="133"/>
    </row>
    <row r="27" spans="1:12" ht="21.75" customHeight="1" x14ac:dyDescent="0.2">
      <c r="A27" s="139">
        <v>3</v>
      </c>
      <c r="B27" s="65">
        <v>25</v>
      </c>
      <c r="C27" s="65">
        <v>10013927766</v>
      </c>
      <c r="D27" s="66" t="s">
        <v>68</v>
      </c>
      <c r="E27" s="67" t="s">
        <v>69</v>
      </c>
      <c r="F27" s="68" t="s">
        <v>26</v>
      </c>
      <c r="G27" s="68" t="s">
        <v>142</v>
      </c>
      <c r="H27" s="75">
        <v>3.1275115740740739E-2</v>
      </c>
      <c r="I27" s="157">
        <f>H27-$H$23</f>
        <v>1.2673611111110872E-4</v>
      </c>
      <c r="J27" s="76">
        <f>IFERROR($J$19*3600/(HOUR(H27)*3600+MINUTE(H27)*60+SECOND(H27)),"")</f>
        <v>33.30866025166543</v>
      </c>
      <c r="K27" s="77"/>
      <c r="L27" s="140"/>
    </row>
    <row r="28" spans="1:12" ht="21.75" customHeight="1" thickBot="1" x14ac:dyDescent="0.25">
      <c r="A28" s="134">
        <f>A27</f>
        <v>3</v>
      </c>
      <c r="B28" s="114">
        <v>26</v>
      </c>
      <c r="C28" s="165">
        <v>10034917253</v>
      </c>
      <c r="D28" s="109" t="s">
        <v>70</v>
      </c>
      <c r="E28" s="110" t="s">
        <v>71</v>
      </c>
      <c r="F28" s="90" t="s">
        <v>22</v>
      </c>
      <c r="G28" s="108" t="str">
        <f>G27</f>
        <v>Москва</v>
      </c>
      <c r="H28" s="111">
        <f>H27</f>
        <v>3.1275115740740739E-2</v>
      </c>
      <c r="I28" s="158">
        <f>I27</f>
        <v>1.2673611111110872E-4</v>
      </c>
      <c r="J28" s="113">
        <f>J27</f>
        <v>33.30866025166543</v>
      </c>
      <c r="K28" s="114"/>
      <c r="L28" s="137"/>
    </row>
    <row r="29" spans="1:12" ht="21.75" customHeight="1" x14ac:dyDescent="0.2">
      <c r="A29" s="138">
        <v>4</v>
      </c>
      <c r="B29" s="92">
        <v>17</v>
      </c>
      <c r="C29" s="92">
        <v>10010168412</v>
      </c>
      <c r="D29" s="93" t="s">
        <v>60</v>
      </c>
      <c r="E29" s="94" t="s">
        <v>61</v>
      </c>
      <c r="F29" s="95" t="s">
        <v>22</v>
      </c>
      <c r="G29" s="95" t="s">
        <v>141</v>
      </c>
      <c r="H29" s="62">
        <v>3.1420601851851852E-2</v>
      </c>
      <c r="I29" s="159">
        <f>H29-$H$23</f>
        <v>2.7222222222222231E-4</v>
      </c>
      <c r="J29" s="63">
        <f>IFERROR($J$19*3600/(HOUR(H29)*3600+MINUTE(H29)*60+SECOND(H29)),"")</f>
        <v>33.149171270718234</v>
      </c>
      <c r="K29" s="64"/>
      <c r="L29" s="129"/>
    </row>
    <row r="30" spans="1:12" ht="21.75" customHeight="1" thickBot="1" x14ac:dyDescent="0.25">
      <c r="A30" s="175">
        <f>A29</f>
        <v>4</v>
      </c>
      <c r="B30" s="74">
        <v>18</v>
      </c>
      <c r="C30" s="166">
        <v>10015769150</v>
      </c>
      <c r="D30" s="115" t="s">
        <v>62</v>
      </c>
      <c r="E30" s="116" t="s">
        <v>63</v>
      </c>
      <c r="F30" s="117" t="s">
        <v>22</v>
      </c>
      <c r="G30" s="118" t="str">
        <f>G29</f>
        <v>Санкт-Петербург</v>
      </c>
      <c r="H30" s="101">
        <f>H29</f>
        <v>3.1420601851851852E-2</v>
      </c>
      <c r="I30" s="156">
        <f>I29</f>
        <v>2.7222222222222231E-4</v>
      </c>
      <c r="J30" s="103">
        <f>J29</f>
        <v>33.149171270718234</v>
      </c>
      <c r="K30" s="74"/>
      <c r="L30" s="133"/>
    </row>
    <row r="31" spans="1:12" ht="21.75" customHeight="1" x14ac:dyDescent="0.2">
      <c r="A31" s="139">
        <v>5</v>
      </c>
      <c r="B31" s="65">
        <v>5</v>
      </c>
      <c r="C31" s="65">
        <v>10006473318</v>
      </c>
      <c r="D31" s="66" t="s">
        <v>48</v>
      </c>
      <c r="E31" s="67" t="s">
        <v>49</v>
      </c>
      <c r="F31" s="68" t="s">
        <v>19</v>
      </c>
      <c r="G31" s="68" t="s">
        <v>140</v>
      </c>
      <c r="H31" s="75">
        <v>3.1575347222222223E-2</v>
      </c>
      <c r="I31" s="157">
        <f>H31-$H$23</f>
        <v>4.2696759259259337E-4</v>
      </c>
      <c r="J31" s="76">
        <f>IFERROR($J$19*3600/(HOUR(H31)*3600+MINUTE(H31)*60+SECOND(H31)),"")</f>
        <v>32.991202346041057</v>
      </c>
      <c r="K31" s="77"/>
      <c r="L31" s="140"/>
    </row>
    <row r="32" spans="1:12" ht="21.75" customHeight="1" thickBot="1" x14ac:dyDescent="0.25">
      <c r="A32" s="134">
        <f>A31</f>
        <v>5</v>
      </c>
      <c r="B32" s="69">
        <v>6</v>
      </c>
      <c r="C32" s="65">
        <v>10013772465</v>
      </c>
      <c r="D32" s="66" t="s">
        <v>50</v>
      </c>
      <c r="E32" s="67" t="s">
        <v>51</v>
      </c>
      <c r="F32" s="68" t="s">
        <v>22</v>
      </c>
      <c r="G32" s="104" t="str">
        <f>G31</f>
        <v>Московская область</v>
      </c>
      <c r="H32" s="99">
        <f>H31</f>
        <v>3.1575347222222223E-2</v>
      </c>
      <c r="I32" s="155">
        <f>I31</f>
        <v>4.2696759259259337E-4</v>
      </c>
      <c r="J32" s="100">
        <f>J31</f>
        <v>32.991202346041057</v>
      </c>
      <c r="K32" s="69"/>
      <c r="L32" s="131"/>
    </row>
    <row r="33" spans="1:12" ht="21.75" customHeight="1" x14ac:dyDescent="0.2">
      <c r="A33" s="138">
        <v>6</v>
      </c>
      <c r="B33" s="92">
        <v>9</v>
      </c>
      <c r="C33" s="92">
        <v>10034929983</v>
      </c>
      <c r="D33" s="93" t="s">
        <v>52</v>
      </c>
      <c r="E33" s="94" t="s">
        <v>53</v>
      </c>
      <c r="F33" s="95" t="s">
        <v>22</v>
      </c>
      <c r="G33" s="95" t="s">
        <v>140</v>
      </c>
      <c r="H33" s="62">
        <v>3.2245370370370369E-2</v>
      </c>
      <c r="I33" s="159">
        <f>H33-$H$23</f>
        <v>1.0969907407407387E-3</v>
      </c>
      <c r="J33" s="63">
        <f>IFERROR($J$19*3600/(HOUR(H33)*3600+MINUTE(H33)*60+SECOND(H33)),"")</f>
        <v>32.304379038047379</v>
      </c>
      <c r="K33" s="64"/>
      <c r="L33" s="129"/>
    </row>
    <row r="34" spans="1:12" ht="21.75" customHeight="1" thickBot="1" x14ac:dyDescent="0.25">
      <c r="A34" s="134">
        <f>A33</f>
        <v>6</v>
      </c>
      <c r="B34" s="69">
        <v>10</v>
      </c>
      <c r="C34" s="65">
        <v>10015856652</v>
      </c>
      <c r="D34" s="66" t="s">
        <v>54</v>
      </c>
      <c r="E34" s="67" t="s">
        <v>55</v>
      </c>
      <c r="F34" s="68" t="s">
        <v>22</v>
      </c>
      <c r="G34" s="104" t="str">
        <f>G33</f>
        <v>Московская область</v>
      </c>
      <c r="H34" s="99">
        <f>H33</f>
        <v>3.2245370370370369E-2</v>
      </c>
      <c r="I34" s="155">
        <f>I33</f>
        <v>1.0969907407407387E-3</v>
      </c>
      <c r="J34" s="100">
        <f>J33</f>
        <v>32.304379038047379</v>
      </c>
      <c r="K34" s="69"/>
      <c r="L34" s="131"/>
    </row>
    <row r="35" spans="1:12" ht="21.75" customHeight="1" x14ac:dyDescent="0.2">
      <c r="A35" s="138">
        <v>7</v>
      </c>
      <c r="B35" s="92">
        <v>37</v>
      </c>
      <c r="C35" s="92">
        <v>10034937865</v>
      </c>
      <c r="D35" s="93" t="s">
        <v>80</v>
      </c>
      <c r="E35" s="94" t="s">
        <v>81</v>
      </c>
      <c r="F35" s="95" t="s">
        <v>22</v>
      </c>
      <c r="G35" s="95" t="s">
        <v>144</v>
      </c>
      <c r="H35" s="62">
        <v>3.2497106481481484E-2</v>
      </c>
      <c r="I35" s="159">
        <f>H35-$H$23</f>
        <v>1.3487268518518544E-3</v>
      </c>
      <c r="J35" s="63">
        <f>IFERROR($J$19*3600/(HOUR(H35)*3600+MINUTE(H35)*60+SECOND(H35)),"")</f>
        <v>32.051282051282051</v>
      </c>
      <c r="K35" s="64"/>
      <c r="L35" s="129"/>
    </row>
    <row r="36" spans="1:12" ht="21.75" customHeight="1" thickBot="1" x14ac:dyDescent="0.25">
      <c r="A36" s="134">
        <f>A35</f>
        <v>7</v>
      </c>
      <c r="B36" s="69">
        <v>38</v>
      </c>
      <c r="C36" s="65">
        <v>10014927270</v>
      </c>
      <c r="D36" s="66" t="s">
        <v>82</v>
      </c>
      <c r="E36" s="67" t="s">
        <v>83</v>
      </c>
      <c r="F36" s="68" t="s">
        <v>26</v>
      </c>
      <c r="G36" s="104" t="str">
        <f>G35</f>
        <v>Самарская область</v>
      </c>
      <c r="H36" s="99">
        <f>H35</f>
        <v>3.2497106481481484E-2</v>
      </c>
      <c r="I36" s="155">
        <f>I35</f>
        <v>1.3487268518518544E-3</v>
      </c>
      <c r="J36" s="100">
        <f>J35</f>
        <v>32.051282051282051</v>
      </c>
      <c r="K36" s="69"/>
      <c r="L36" s="131"/>
    </row>
    <row r="37" spans="1:12" ht="21.75" customHeight="1" x14ac:dyDescent="0.2">
      <c r="A37" s="138">
        <v>8</v>
      </c>
      <c r="B37" s="92">
        <v>45</v>
      </c>
      <c r="C37" s="92">
        <v>10009737568</v>
      </c>
      <c r="D37" s="93" t="s">
        <v>88</v>
      </c>
      <c r="E37" s="94" t="s">
        <v>89</v>
      </c>
      <c r="F37" s="95" t="s">
        <v>19</v>
      </c>
      <c r="G37" s="95" t="s">
        <v>90</v>
      </c>
      <c r="H37" s="62">
        <v>3.3020833333333333E-2</v>
      </c>
      <c r="I37" s="159">
        <f>H37-$H$23</f>
        <v>1.8724537037037026E-3</v>
      </c>
      <c r="J37" s="63">
        <f>IFERROR($J$19*3600/(HOUR(H37)*3600+MINUTE(H37)*60+SECOND(H37)),"")</f>
        <v>31.545741324921135</v>
      </c>
      <c r="K37" s="64"/>
      <c r="L37" s="129"/>
    </row>
    <row r="38" spans="1:12" ht="21.75" customHeight="1" thickBot="1" x14ac:dyDescent="0.25">
      <c r="A38" s="134">
        <f>A37</f>
        <v>8</v>
      </c>
      <c r="B38" s="69">
        <v>46</v>
      </c>
      <c r="C38" s="65">
        <v>10014630008</v>
      </c>
      <c r="D38" s="66" t="s">
        <v>91</v>
      </c>
      <c r="E38" s="67" t="s">
        <v>92</v>
      </c>
      <c r="F38" s="68" t="s">
        <v>19</v>
      </c>
      <c r="G38" s="104" t="str">
        <f>G37</f>
        <v>Тульская область</v>
      </c>
      <c r="H38" s="99">
        <f>H37</f>
        <v>3.3020833333333333E-2</v>
      </c>
      <c r="I38" s="155">
        <f>I37</f>
        <v>1.8724537037037026E-3</v>
      </c>
      <c r="J38" s="100">
        <f>J37</f>
        <v>31.545741324921135</v>
      </c>
      <c r="K38" s="69"/>
      <c r="L38" s="131"/>
    </row>
    <row r="39" spans="1:12" ht="21.75" customHeight="1" x14ac:dyDescent="0.2">
      <c r="A39" s="138">
        <v>9</v>
      </c>
      <c r="B39" s="92">
        <v>33</v>
      </c>
      <c r="C39" s="92">
        <v>10034920687</v>
      </c>
      <c r="D39" s="93" t="s">
        <v>76</v>
      </c>
      <c r="E39" s="94" t="s">
        <v>77</v>
      </c>
      <c r="F39" s="95" t="s">
        <v>22</v>
      </c>
      <c r="G39" s="95" t="s">
        <v>144</v>
      </c>
      <c r="H39" s="62">
        <v>3.3139120370370374E-2</v>
      </c>
      <c r="I39" s="159">
        <f>H39-$H$23</f>
        <v>1.9907407407407443E-3</v>
      </c>
      <c r="J39" s="63">
        <f>IFERROR($J$19*3600/(HOUR(H39)*3600+MINUTE(H39)*60+SECOND(H39)),"")</f>
        <v>31.435557107928744</v>
      </c>
      <c r="K39" s="64"/>
      <c r="L39" s="129"/>
    </row>
    <row r="40" spans="1:12" ht="21.75" customHeight="1" thickBot="1" x14ac:dyDescent="0.25">
      <c r="A40" s="134">
        <f>A39</f>
        <v>9</v>
      </c>
      <c r="B40" s="69">
        <v>34</v>
      </c>
      <c r="C40" s="65">
        <v>10009321882</v>
      </c>
      <c r="D40" s="66" t="s">
        <v>78</v>
      </c>
      <c r="E40" s="67" t="s">
        <v>79</v>
      </c>
      <c r="F40" s="68" t="s">
        <v>22</v>
      </c>
      <c r="G40" s="104" t="str">
        <f>G39</f>
        <v>Самарская область</v>
      </c>
      <c r="H40" s="99">
        <f>H39</f>
        <v>3.3139120370370374E-2</v>
      </c>
      <c r="I40" s="155">
        <f>I39</f>
        <v>1.9907407407407443E-3</v>
      </c>
      <c r="J40" s="100">
        <f>J39</f>
        <v>31.435557107928744</v>
      </c>
      <c r="K40" s="69"/>
      <c r="L40" s="131"/>
    </row>
    <row r="41" spans="1:12" ht="21.75" customHeight="1" x14ac:dyDescent="0.2">
      <c r="A41" s="138">
        <v>10</v>
      </c>
      <c r="B41" s="92">
        <v>41</v>
      </c>
      <c r="C41" s="92">
        <v>10004689730</v>
      </c>
      <c r="D41" s="93" t="s">
        <v>84</v>
      </c>
      <c r="E41" s="94" t="s">
        <v>85</v>
      </c>
      <c r="F41" s="95" t="s">
        <v>22</v>
      </c>
      <c r="G41" s="95" t="s">
        <v>144</v>
      </c>
      <c r="H41" s="62">
        <v>3.3265856481481483E-2</v>
      </c>
      <c r="I41" s="159">
        <f>H41-$H$23</f>
        <v>2.117476851851853E-3</v>
      </c>
      <c r="J41" s="63">
        <f>IFERROR($J$19*3600/(HOUR(H41)*3600+MINUTE(H41)*60+SECOND(H41)),"")</f>
        <v>31.315240083507305</v>
      </c>
      <c r="K41" s="64"/>
      <c r="L41" s="129"/>
    </row>
    <row r="42" spans="1:12" ht="21.75" customHeight="1" thickBot="1" x14ac:dyDescent="0.25">
      <c r="A42" s="134">
        <f>A41</f>
        <v>10</v>
      </c>
      <c r="B42" s="114">
        <v>42</v>
      </c>
      <c r="C42" s="165">
        <v>10034978180</v>
      </c>
      <c r="D42" s="109" t="s">
        <v>86</v>
      </c>
      <c r="E42" s="110" t="s">
        <v>87</v>
      </c>
      <c r="F42" s="90" t="s">
        <v>19</v>
      </c>
      <c r="G42" s="108" t="str">
        <f>G41</f>
        <v>Самарская область</v>
      </c>
      <c r="H42" s="111">
        <f>H41</f>
        <v>3.3265856481481483E-2</v>
      </c>
      <c r="I42" s="158">
        <f>I41</f>
        <v>2.117476851851853E-3</v>
      </c>
      <c r="J42" s="113">
        <f>J41</f>
        <v>31.315240083507305</v>
      </c>
      <c r="K42" s="114"/>
      <c r="L42" s="137"/>
    </row>
    <row r="43" spans="1:12" ht="21.75" customHeight="1" x14ac:dyDescent="0.2">
      <c r="A43" s="138">
        <v>11</v>
      </c>
      <c r="B43" s="92">
        <v>49</v>
      </c>
      <c r="C43" s="92">
        <v>10036043059</v>
      </c>
      <c r="D43" s="93" t="s">
        <v>94</v>
      </c>
      <c r="E43" s="94" t="s">
        <v>95</v>
      </c>
      <c r="F43" s="95" t="s">
        <v>26</v>
      </c>
      <c r="G43" s="95" t="s">
        <v>96</v>
      </c>
      <c r="H43" s="62">
        <v>3.3818518518518519E-2</v>
      </c>
      <c r="I43" s="159">
        <f>H43-$H$23</f>
        <v>2.6701388888888886E-3</v>
      </c>
      <c r="J43" s="63">
        <f>IFERROR($J$19*3600/(HOUR(H43)*3600+MINUTE(H43)*60+SECOND(H43)),"")</f>
        <v>30.800821355236138</v>
      </c>
      <c r="K43" s="64"/>
      <c r="L43" s="129"/>
    </row>
    <row r="44" spans="1:12" ht="21.75" customHeight="1" thickBot="1" x14ac:dyDescent="0.25">
      <c r="A44" s="175">
        <f>A43</f>
        <v>11</v>
      </c>
      <c r="B44" s="74">
        <v>50</v>
      </c>
      <c r="C44" s="166">
        <v>10034911189</v>
      </c>
      <c r="D44" s="115" t="s">
        <v>97</v>
      </c>
      <c r="E44" s="116" t="s">
        <v>98</v>
      </c>
      <c r="F44" s="117" t="s">
        <v>26</v>
      </c>
      <c r="G44" s="118" t="str">
        <f>G43</f>
        <v>Свердловская область</v>
      </c>
      <c r="H44" s="101">
        <f>H43</f>
        <v>3.3818518518518519E-2</v>
      </c>
      <c r="I44" s="156">
        <f>I43</f>
        <v>2.6701388888888886E-3</v>
      </c>
      <c r="J44" s="103">
        <f>J43</f>
        <v>30.800821355236138</v>
      </c>
      <c r="K44" s="74"/>
      <c r="L44" s="133"/>
    </row>
    <row r="45" spans="1:12" ht="21.75" customHeight="1" x14ac:dyDescent="0.2">
      <c r="A45" s="138">
        <v>12</v>
      </c>
      <c r="B45" s="92">
        <v>61</v>
      </c>
      <c r="C45" s="92">
        <v>10015079844</v>
      </c>
      <c r="D45" s="93" t="s">
        <v>108</v>
      </c>
      <c r="E45" s="94" t="s">
        <v>109</v>
      </c>
      <c r="F45" s="95" t="s">
        <v>22</v>
      </c>
      <c r="G45" s="95" t="s">
        <v>110</v>
      </c>
      <c r="H45" s="62">
        <v>3.395046296296296E-2</v>
      </c>
      <c r="I45" s="159">
        <f>H45-$H$23</f>
        <v>2.80208333333333E-3</v>
      </c>
      <c r="J45" s="63">
        <f>IFERROR($J$19*3600/(HOUR(H45)*3600+MINUTE(H45)*60+SECOND(H45)),"")</f>
        <v>30.68530514831231</v>
      </c>
      <c r="K45" s="64"/>
      <c r="L45" s="129"/>
    </row>
    <row r="46" spans="1:12" ht="21.75" customHeight="1" thickBot="1" x14ac:dyDescent="0.25">
      <c r="A46" s="134">
        <f>A45</f>
        <v>12</v>
      </c>
      <c r="B46" s="114">
        <v>62</v>
      </c>
      <c r="C46" s="165">
        <v>10034976463</v>
      </c>
      <c r="D46" s="109" t="s">
        <v>111</v>
      </c>
      <c r="E46" s="110" t="s">
        <v>112</v>
      </c>
      <c r="F46" s="90" t="s">
        <v>26</v>
      </c>
      <c r="G46" s="108" t="str">
        <f>G45</f>
        <v>Забайкальский край</v>
      </c>
      <c r="H46" s="111">
        <f>H45</f>
        <v>3.395046296296296E-2</v>
      </c>
      <c r="I46" s="158">
        <f>I45</f>
        <v>2.80208333333333E-3</v>
      </c>
      <c r="J46" s="113">
        <f>J45</f>
        <v>30.68530514831231</v>
      </c>
      <c r="K46" s="114"/>
      <c r="L46" s="137"/>
    </row>
    <row r="47" spans="1:12" ht="21.75" customHeight="1" x14ac:dyDescent="0.2">
      <c r="A47" s="138">
        <v>13</v>
      </c>
      <c r="B47" s="92">
        <v>57</v>
      </c>
      <c r="C47" s="92">
        <v>10036041443</v>
      </c>
      <c r="D47" s="93" t="s">
        <v>103</v>
      </c>
      <c r="E47" s="94" t="s">
        <v>104</v>
      </c>
      <c r="F47" s="95" t="s">
        <v>26</v>
      </c>
      <c r="G47" s="95" t="s">
        <v>105</v>
      </c>
      <c r="H47" s="62">
        <v>3.4348958333333332E-2</v>
      </c>
      <c r="I47" s="159">
        <f>H47-$H$23</f>
        <v>3.200578703703702E-3</v>
      </c>
      <c r="J47" s="63">
        <f>IFERROR($J$19*3600/(HOUR(H47)*3600+MINUTE(H47)*60+SECOND(H47)),"")</f>
        <v>30.323450134770891</v>
      </c>
      <c r="K47" s="64"/>
      <c r="L47" s="129"/>
    </row>
    <row r="48" spans="1:12" ht="21.75" customHeight="1" thickBot="1" x14ac:dyDescent="0.25">
      <c r="A48" s="175">
        <f>A47</f>
        <v>13</v>
      </c>
      <c r="B48" s="74">
        <v>58</v>
      </c>
      <c r="C48" s="166">
        <v>10034912203</v>
      </c>
      <c r="D48" s="115" t="s">
        <v>106</v>
      </c>
      <c r="E48" s="116" t="s">
        <v>107</v>
      </c>
      <c r="F48" s="117" t="s">
        <v>22</v>
      </c>
      <c r="G48" s="118" t="str">
        <f>G47</f>
        <v>Республика Крым</v>
      </c>
      <c r="H48" s="102">
        <f>H47</f>
        <v>3.4348958333333332E-2</v>
      </c>
      <c r="I48" s="156">
        <f>I47</f>
        <v>3.200578703703702E-3</v>
      </c>
      <c r="J48" s="103">
        <f>J47</f>
        <v>30.323450134770891</v>
      </c>
      <c r="K48" s="74"/>
      <c r="L48" s="133"/>
    </row>
    <row r="49" spans="1:12" ht="21.75" customHeight="1" x14ac:dyDescent="0.2">
      <c r="A49" s="138">
        <v>14</v>
      </c>
      <c r="B49" s="92">
        <v>53</v>
      </c>
      <c r="C49" s="92">
        <v>10014375885</v>
      </c>
      <c r="D49" s="93" t="s">
        <v>99</v>
      </c>
      <c r="E49" s="94" t="s">
        <v>100</v>
      </c>
      <c r="F49" s="95" t="s">
        <v>22</v>
      </c>
      <c r="G49" s="95" t="s">
        <v>93</v>
      </c>
      <c r="H49" s="62">
        <v>3.454965277777778E-2</v>
      </c>
      <c r="I49" s="159">
        <f>H49-$H$23</f>
        <v>3.4012731481481498E-3</v>
      </c>
      <c r="J49" s="63">
        <f>IFERROR($J$19*3600/(HOUR(H49)*3600+MINUTE(H49)*60+SECOND(H49)),"")</f>
        <v>30.150753768844222</v>
      </c>
      <c r="K49" s="64"/>
      <c r="L49" s="129"/>
    </row>
    <row r="50" spans="1:12" ht="21.75" customHeight="1" thickBot="1" x14ac:dyDescent="0.25">
      <c r="A50" s="134">
        <f>A49</f>
        <v>14</v>
      </c>
      <c r="B50" s="114">
        <v>54</v>
      </c>
      <c r="C50" s="165">
        <v>10009395543</v>
      </c>
      <c r="D50" s="109" t="s">
        <v>101</v>
      </c>
      <c r="E50" s="110" t="s">
        <v>102</v>
      </c>
      <c r="F50" s="90" t="s">
        <v>22</v>
      </c>
      <c r="G50" s="108" t="str">
        <f>G49</f>
        <v>Краснодарский край</v>
      </c>
      <c r="H50" s="112">
        <f>H49</f>
        <v>3.454965277777778E-2</v>
      </c>
      <c r="I50" s="158">
        <f>I49</f>
        <v>3.4012731481481498E-3</v>
      </c>
      <c r="J50" s="113">
        <f>J49</f>
        <v>30.150753768844222</v>
      </c>
      <c r="K50" s="114"/>
      <c r="L50" s="137"/>
    </row>
    <row r="51" spans="1:12" ht="21.75" customHeight="1" x14ac:dyDescent="0.2">
      <c r="A51" s="138">
        <v>15</v>
      </c>
      <c r="B51" s="92">
        <v>29</v>
      </c>
      <c r="C51" s="92">
        <v>10036018407</v>
      </c>
      <c r="D51" s="93" t="s">
        <v>72</v>
      </c>
      <c r="E51" s="94" t="s">
        <v>73</v>
      </c>
      <c r="F51" s="95" t="s">
        <v>22</v>
      </c>
      <c r="G51" s="95" t="s">
        <v>142</v>
      </c>
      <c r="H51" s="62">
        <v>3.4800115740740739E-2</v>
      </c>
      <c r="I51" s="159">
        <f>H51-$H$23</f>
        <v>3.6517361111111091E-3</v>
      </c>
      <c r="J51" s="63">
        <f>IFERROR($J$19*3600/(HOUR(H51)*3600+MINUTE(H51)*60+SECOND(H51)),"")</f>
        <v>29.930162953109413</v>
      </c>
      <c r="K51" s="64"/>
      <c r="L51" s="129"/>
    </row>
    <row r="52" spans="1:12" ht="21.75" customHeight="1" thickBot="1" x14ac:dyDescent="0.25">
      <c r="A52" s="175">
        <f>A51</f>
        <v>15</v>
      </c>
      <c r="B52" s="74">
        <v>30</v>
      </c>
      <c r="C52" s="166">
        <v>10036037605</v>
      </c>
      <c r="D52" s="115" t="s">
        <v>74</v>
      </c>
      <c r="E52" s="116" t="s">
        <v>75</v>
      </c>
      <c r="F52" s="117" t="s">
        <v>26</v>
      </c>
      <c r="G52" s="118" t="str">
        <f>G51</f>
        <v>Москва</v>
      </c>
      <c r="H52" s="102">
        <f>H51</f>
        <v>3.4800115740740739E-2</v>
      </c>
      <c r="I52" s="156">
        <f>I51</f>
        <v>3.6517361111111091E-3</v>
      </c>
      <c r="J52" s="103">
        <f>J51</f>
        <v>29.930162953109413</v>
      </c>
      <c r="K52" s="74"/>
      <c r="L52" s="133"/>
    </row>
    <row r="53" spans="1:12" ht="21.75" customHeight="1" x14ac:dyDescent="0.2">
      <c r="A53" s="138">
        <v>16</v>
      </c>
      <c r="B53" s="92">
        <v>73</v>
      </c>
      <c r="C53" s="92">
        <v>10036022952</v>
      </c>
      <c r="D53" s="93" t="s">
        <v>122</v>
      </c>
      <c r="E53" s="94" t="s">
        <v>123</v>
      </c>
      <c r="F53" s="95" t="s">
        <v>26</v>
      </c>
      <c r="G53" s="95" t="s">
        <v>125</v>
      </c>
      <c r="H53" s="62">
        <v>3.4997800925925922E-2</v>
      </c>
      <c r="I53" s="159">
        <f>H53-$H$23</f>
        <v>3.8494212962962918E-3</v>
      </c>
      <c r="J53" s="63">
        <f>IFERROR($J$19*3600/(HOUR(H53)*3600+MINUTE(H53)*60+SECOND(H53)),"")</f>
        <v>29.761904761904763</v>
      </c>
      <c r="K53" s="64"/>
      <c r="L53" s="129"/>
    </row>
    <row r="54" spans="1:12" ht="21.75" customHeight="1" thickBot="1" x14ac:dyDescent="0.25">
      <c r="A54" s="134">
        <f>A53</f>
        <v>16</v>
      </c>
      <c r="B54" s="114">
        <v>74</v>
      </c>
      <c r="C54" s="165">
        <v>10036059732</v>
      </c>
      <c r="D54" s="109" t="s">
        <v>124</v>
      </c>
      <c r="E54" s="110" t="s">
        <v>104</v>
      </c>
      <c r="F54" s="90" t="s">
        <v>26</v>
      </c>
      <c r="G54" s="108" t="str">
        <f>G53</f>
        <v>Омская область</v>
      </c>
      <c r="H54" s="112">
        <f>H53</f>
        <v>3.4997800925925922E-2</v>
      </c>
      <c r="I54" s="158">
        <f>I53</f>
        <v>3.8494212962962918E-3</v>
      </c>
      <c r="J54" s="113">
        <f>J53</f>
        <v>29.761904761904763</v>
      </c>
      <c r="K54" s="114"/>
      <c r="L54" s="137"/>
    </row>
    <row r="55" spans="1:12" ht="21.75" customHeight="1" x14ac:dyDescent="0.2">
      <c r="A55" s="138" t="s">
        <v>145</v>
      </c>
      <c r="B55" s="92">
        <v>69</v>
      </c>
      <c r="C55" s="92">
        <v>10092974177</v>
      </c>
      <c r="D55" s="93" t="s">
        <v>118</v>
      </c>
      <c r="E55" s="94" t="s">
        <v>119</v>
      </c>
      <c r="F55" s="95" t="s">
        <v>26</v>
      </c>
      <c r="G55" s="95" t="s">
        <v>126</v>
      </c>
      <c r="H55" s="62"/>
      <c r="I55" s="159" t="s">
        <v>45</v>
      </c>
      <c r="J55" s="63" t="s">
        <v>45</v>
      </c>
      <c r="K55" s="64"/>
      <c r="L55" s="129"/>
    </row>
    <row r="56" spans="1:12" ht="21.75" customHeight="1" thickBot="1" x14ac:dyDescent="0.25">
      <c r="A56" s="135" t="str">
        <f>A55</f>
        <v>НФ</v>
      </c>
      <c r="B56" s="74">
        <v>70</v>
      </c>
      <c r="C56" s="166">
        <v>10015266063</v>
      </c>
      <c r="D56" s="115" t="s">
        <v>120</v>
      </c>
      <c r="E56" s="116" t="s">
        <v>121</v>
      </c>
      <c r="F56" s="117" t="s">
        <v>22</v>
      </c>
      <c r="G56" s="118" t="str">
        <f>G55</f>
        <v>Новосибирская область</v>
      </c>
      <c r="H56" s="102">
        <f>H55</f>
        <v>0</v>
      </c>
      <c r="I56" s="156" t="str">
        <f>I55</f>
        <v/>
      </c>
      <c r="J56" s="103" t="str">
        <f>J55</f>
        <v/>
      </c>
      <c r="K56" s="74"/>
      <c r="L56" s="133"/>
    </row>
    <row r="57" spans="1:12" ht="21.75" customHeight="1" x14ac:dyDescent="0.2">
      <c r="A57" s="138" t="s">
        <v>146</v>
      </c>
      <c r="B57" s="92">
        <v>21</v>
      </c>
      <c r="C57" s="92">
        <v>10006461901</v>
      </c>
      <c r="D57" s="93" t="s">
        <v>64</v>
      </c>
      <c r="E57" s="94" t="s">
        <v>65</v>
      </c>
      <c r="F57" s="95" t="s">
        <v>19</v>
      </c>
      <c r="G57" s="95" t="s">
        <v>142</v>
      </c>
      <c r="H57" s="62"/>
      <c r="I57" s="159" t="s">
        <v>45</v>
      </c>
      <c r="J57" s="63" t="s">
        <v>45</v>
      </c>
      <c r="K57" s="64"/>
      <c r="L57" s="129"/>
    </row>
    <row r="58" spans="1:12" ht="21.75" customHeight="1" thickBot="1" x14ac:dyDescent="0.25">
      <c r="A58" s="136" t="str">
        <f>A57</f>
        <v>НС</v>
      </c>
      <c r="B58" s="114">
        <v>22</v>
      </c>
      <c r="C58" s="165">
        <v>10014629200</v>
      </c>
      <c r="D58" s="109" t="s">
        <v>66</v>
      </c>
      <c r="E58" s="110" t="s">
        <v>67</v>
      </c>
      <c r="F58" s="90" t="s">
        <v>22</v>
      </c>
      <c r="G58" s="90"/>
      <c r="H58" s="119"/>
      <c r="I58" s="161" t="s">
        <v>45</v>
      </c>
      <c r="J58" s="120" t="s">
        <v>45</v>
      </c>
      <c r="K58" s="114"/>
      <c r="L58" s="137"/>
    </row>
    <row r="59" spans="1:12" ht="21.75" customHeight="1" x14ac:dyDescent="0.2">
      <c r="A59" s="138" t="s">
        <v>146</v>
      </c>
      <c r="B59" s="92">
        <v>65</v>
      </c>
      <c r="C59" s="92">
        <v>10076770329</v>
      </c>
      <c r="D59" s="93" t="s">
        <v>113</v>
      </c>
      <c r="E59" s="94" t="s">
        <v>114</v>
      </c>
      <c r="F59" s="95" t="s">
        <v>33</v>
      </c>
      <c r="G59" s="95" t="s">
        <v>115</v>
      </c>
      <c r="H59" s="62"/>
      <c r="I59" s="159" t="s">
        <v>45</v>
      </c>
      <c r="J59" s="63" t="s">
        <v>45</v>
      </c>
      <c r="K59" s="64"/>
      <c r="L59" s="129"/>
    </row>
    <row r="60" spans="1:12" ht="21.75" customHeight="1" thickBot="1" x14ac:dyDescent="0.25">
      <c r="A60" s="135" t="str">
        <f>A59</f>
        <v>НС</v>
      </c>
      <c r="B60" s="74">
        <v>66</v>
      </c>
      <c r="C60" s="166">
        <v>10077619582</v>
      </c>
      <c r="D60" s="115" t="s">
        <v>116</v>
      </c>
      <c r="E60" s="116" t="s">
        <v>117</v>
      </c>
      <c r="F60" s="117" t="s">
        <v>33</v>
      </c>
      <c r="G60" s="117"/>
      <c r="H60" s="72"/>
      <c r="I60" s="160" t="s">
        <v>45</v>
      </c>
      <c r="J60" s="73" t="s">
        <v>45</v>
      </c>
      <c r="K60" s="74"/>
      <c r="L60" s="133"/>
    </row>
    <row r="61" spans="1:12" ht="21.75" customHeight="1" x14ac:dyDescent="0.2">
      <c r="A61" s="138" t="s">
        <v>146</v>
      </c>
      <c r="B61" s="92">
        <v>69</v>
      </c>
      <c r="C61" s="92">
        <v>10092974177</v>
      </c>
      <c r="D61" s="93" t="s">
        <v>118</v>
      </c>
      <c r="E61" s="94" t="s">
        <v>119</v>
      </c>
      <c r="F61" s="95" t="s">
        <v>26</v>
      </c>
      <c r="G61" s="95" t="s">
        <v>126</v>
      </c>
      <c r="H61" s="61"/>
      <c r="I61" s="159" t="s">
        <v>45</v>
      </c>
      <c r="J61" s="63" t="s">
        <v>45</v>
      </c>
      <c r="K61" s="64"/>
      <c r="L61" s="129"/>
    </row>
    <row r="62" spans="1:12" ht="21.75" customHeight="1" thickBot="1" x14ac:dyDescent="0.25">
      <c r="A62" s="141" t="str">
        <f>A61</f>
        <v>НС</v>
      </c>
      <c r="B62" s="147">
        <v>70</v>
      </c>
      <c r="C62" s="167">
        <v>10015266063</v>
      </c>
      <c r="D62" s="142" t="s">
        <v>120</v>
      </c>
      <c r="E62" s="143" t="s">
        <v>121</v>
      </c>
      <c r="F62" s="144" t="s">
        <v>22</v>
      </c>
      <c r="G62" s="144"/>
      <c r="H62" s="145"/>
      <c r="I62" s="162" t="s">
        <v>45</v>
      </c>
      <c r="J62" s="146" t="s">
        <v>45</v>
      </c>
      <c r="K62" s="147"/>
      <c r="L62" s="148"/>
    </row>
    <row r="63" spans="1:12" ht="5.25" customHeight="1" thickTop="1" thickBot="1" x14ac:dyDescent="0.25">
      <c r="A63" s="34"/>
      <c r="B63" s="35"/>
      <c r="C63" s="35"/>
      <c r="D63" s="1"/>
      <c r="E63" s="36"/>
      <c r="F63" s="20"/>
      <c r="G63" s="20"/>
      <c r="H63" s="37"/>
      <c r="I63" s="38"/>
      <c r="J63" s="39"/>
      <c r="K63" s="38"/>
      <c r="L63" s="38"/>
    </row>
    <row r="64" spans="1:12" ht="15.75" thickTop="1" x14ac:dyDescent="0.2">
      <c r="A64" s="213" t="s">
        <v>5</v>
      </c>
      <c r="B64" s="214"/>
      <c r="C64" s="214"/>
      <c r="D64" s="214"/>
      <c r="E64" s="173"/>
      <c r="F64" s="173"/>
      <c r="G64" s="214" t="s">
        <v>137</v>
      </c>
      <c r="H64" s="214"/>
      <c r="I64" s="214"/>
      <c r="J64" s="214"/>
      <c r="K64" s="214"/>
      <c r="L64" s="217"/>
    </row>
    <row r="65" spans="1:12" x14ac:dyDescent="0.2">
      <c r="A65" s="223" t="s">
        <v>131</v>
      </c>
      <c r="B65" s="224"/>
      <c r="C65" s="224"/>
      <c r="D65" s="225"/>
      <c r="E65" s="2"/>
      <c r="F65" s="121"/>
      <c r="G65" s="40" t="s">
        <v>27</v>
      </c>
      <c r="H65" s="150">
        <v>10</v>
      </c>
      <c r="I65" s="41"/>
      <c r="J65" s="42"/>
      <c r="K65" s="124" t="s">
        <v>25</v>
      </c>
      <c r="L65" s="125">
        <f>COUNTIF(F23:F62,"ЗМС")</f>
        <v>0</v>
      </c>
    </row>
    <row r="66" spans="1:12" x14ac:dyDescent="0.2">
      <c r="A66" s="223" t="s">
        <v>132</v>
      </c>
      <c r="B66" s="224"/>
      <c r="C66" s="224"/>
      <c r="D66" s="225"/>
      <c r="E66" s="2"/>
      <c r="F66" s="122"/>
      <c r="G66" s="44" t="s">
        <v>37</v>
      </c>
      <c r="H66" s="149">
        <v>11</v>
      </c>
      <c r="I66" s="46"/>
      <c r="J66" s="47"/>
      <c r="K66" s="124" t="s">
        <v>19</v>
      </c>
      <c r="L66" s="125">
        <f>COUNTIF(F23:F62,"МСМК")</f>
        <v>7</v>
      </c>
    </row>
    <row r="67" spans="1:12" x14ac:dyDescent="0.2">
      <c r="A67" s="223" t="s">
        <v>133</v>
      </c>
      <c r="B67" s="224"/>
      <c r="C67" s="224"/>
      <c r="D67" s="225"/>
      <c r="E67" s="2"/>
      <c r="F67" s="122"/>
      <c r="G67" s="44" t="s">
        <v>38</v>
      </c>
      <c r="H67" s="149">
        <v>17</v>
      </c>
      <c r="I67" s="46"/>
      <c r="J67" s="47"/>
      <c r="K67" s="124" t="s">
        <v>22</v>
      </c>
      <c r="L67" s="125">
        <f>COUNTIF(F23:F62,"МС")</f>
        <v>20</v>
      </c>
    </row>
    <row r="68" spans="1:12" x14ac:dyDescent="0.2">
      <c r="A68" s="223" t="s">
        <v>134</v>
      </c>
      <c r="B68" s="224"/>
      <c r="C68" s="224"/>
      <c r="D68" s="225"/>
      <c r="E68" s="2"/>
      <c r="F68" s="122"/>
      <c r="G68" s="44" t="s">
        <v>39</v>
      </c>
      <c r="H68" s="150">
        <v>16</v>
      </c>
      <c r="I68" s="46"/>
      <c r="J68" s="47"/>
      <c r="K68" s="124" t="s">
        <v>26</v>
      </c>
      <c r="L68" s="125">
        <f>COUNTIF(F23:F62,"КМС")</f>
        <v>11</v>
      </c>
    </row>
    <row r="69" spans="1:12" x14ac:dyDescent="0.2">
      <c r="A69" s="233"/>
      <c r="B69" s="234"/>
      <c r="C69" s="234"/>
      <c r="D69" s="235"/>
      <c r="E69" s="2"/>
      <c r="F69" s="122"/>
      <c r="G69" s="44" t="s">
        <v>40</v>
      </c>
      <c r="H69" s="150">
        <v>1</v>
      </c>
      <c r="I69" s="46"/>
      <c r="J69" s="47"/>
      <c r="K69" s="124" t="s">
        <v>33</v>
      </c>
      <c r="L69" s="125">
        <f>COUNTIF(F23:F62,"1 СР")</f>
        <v>2</v>
      </c>
    </row>
    <row r="70" spans="1:12" x14ac:dyDescent="0.2">
      <c r="A70" s="84"/>
      <c r="B70" s="85"/>
      <c r="C70" s="85"/>
      <c r="D70" s="86"/>
      <c r="E70" s="2"/>
      <c r="F70" s="122"/>
      <c r="G70" s="124" t="s">
        <v>151</v>
      </c>
      <c r="H70" s="151">
        <v>0</v>
      </c>
      <c r="I70" s="46"/>
      <c r="J70" s="47"/>
      <c r="K70" s="126" t="s">
        <v>149</v>
      </c>
      <c r="L70" s="127">
        <f>COUNTIF(F23:F62,"2 СР")</f>
        <v>0</v>
      </c>
    </row>
    <row r="71" spans="1:12" x14ac:dyDescent="0.2">
      <c r="A71" s="233"/>
      <c r="B71" s="234"/>
      <c r="C71" s="234"/>
      <c r="D71" s="235"/>
      <c r="E71" s="2"/>
      <c r="F71" s="122"/>
      <c r="G71" s="44" t="s">
        <v>41</v>
      </c>
      <c r="H71" s="150">
        <v>0</v>
      </c>
      <c r="I71" s="46"/>
      <c r="J71" s="47"/>
      <c r="K71" s="126" t="s">
        <v>150</v>
      </c>
      <c r="L71" s="125">
        <f>COUNTIF(F23:F62,"3 СР")</f>
        <v>0</v>
      </c>
    </row>
    <row r="72" spans="1:12" x14ac:dyDescent="0.2">
      <c r="A72" s="233"/>
      <c r="B72" s="234"/>
      <c r="C72" s="234"/>
      <c r="D72" s="235"/>
      <c r="E72" s="48"/>
      <c r="F72" s="123"/>
      <c r="G72" s="44" t="s">
        <v>42</v>
      </c>
      <c r="H72" s="150">
        <v>3</v>
      </c>
      <c r="I72" s="49"/>
      <c r="J72" s="50"/>
      <c r="K72" s="43"/>
      <c r="L72" s="83"/>
    </row>
    <row r="73" spans="1:12" ht="9.75" customHeight="1" x14ac:dyDescent="0.2">
      <c r="A73" s="51"/>
      <c r="L73" s="53"/>
    </row>
    <row r="74" spans="1:12" ht="15.75" x14ac:dyDescent="0.2">
      <c r="A74" s="219" t="s">
        <v>3</v>
      </c>
      <c r="B74" s="220"/>
      <c r="C74" s="220"/>
      <c r="D74" s="220"/>
      <c r="E74" s="222" t="s">
        <v>11</v>
      </c>
      <c r="F74" s="222"/>
      <c r="G74" s="222"/>
      <c r="H74" s="222"/>
      <c r="I74" s="222"/>
      <c r="J74" s="220" t="s">
        <v>4</v>
      </c>
      <c r="K74" s="220"/>
      <c r="L74" s="221"/>
    </row>
    <row r="75" spans="1:12" x14ac:dyDescent="0.2">
      <c r="A75" s="51"/>
      <c r="B75" s="2"/>
      <c r="C75" s="2"/>
      <c r="E75" s="2"/>
      <c r="F75" s="41"/>
      <c r="G75" s="41"/>
      <c r="H75" s="41"/>
      <c r="I75" s="41"/>
      <c r="J75" s="41"/>
      <c r="K75" s="41"/>
      <c r="L75" s="58"/>
    </row>
    <row r="76" spans="1:12" x14ac:dyDescent="0.2">
      <c r="A76" s="55"/>
      <c r="D76" s="56"/>
      <c r="E76" s="21"/>
      <c r="F76" s="56"/>
      <c r="G76" s="88"/>
      <c r="H76" s="54"/>
      <c r="I76" s="56"/>
      <c r="J76" s="56"/>
      <c r="K76" s="56"/>
      <c r="L76" s="57"/>
    </row>
    <row r="77" spans="1:12" x14ac:dyDescent="0.2">
      <c r="A77" s="55"/>
      <c r="D77" s="56"/>
      <c r="E77" s="21"/>
      <c r="F77" s="56"/>
      <c r="G77" s="88"/>
      <c r="H77" s="54"/>
      <c r="I77" s="56"/>
      <c r="J77" s="56"/>
      <c r="K77" s="56"/>
      <c r="L77" s="57"/>
    </row>
    <row r="78" spans="1:12" x14ac:dyDescent="0.2">
      <c r="A78" s="55"/>
      <c r="D78" s="56"/>
      <c r="E78" s="21"/>
      <c r="F78" s="56"/>
      <c r="G78" s="88"/>
      <c r="H78" s="54"/>
      <c r="I78" s="56"/>
      <c r="J78" s="56"/>
      <c r="K78" s="56"/>
      <c r="L78" s="57"/>
    </row>
    <row r="79" spans="1:12" x14ac:dyDescent="0.2">
      <c r="A79" s="55"/>
      <c r="D79" s="56"/>
      <c r="E79" s="21"/>
      <c r="F79" s="56"/>
      <c r="G79" s="88"/>
      <c r="H79" s="54"/>
      <c r="I79" s="56"/>
      <c r="J79" s="56"/>
      <c r="K79" s="56"/>
      <c r="L79" s="57"/>
    </row>
    <row r="80" spans="1:12" ht="16.5" thickBot="1" x14ac:dyDescent="0.25">
      <c r="A80" s="215" t="s">
        <v>45</v>
      </c>
      <c r="B80" s="216"/>
      <c r="C80" s="216"/>
      <c r="D80" s="216"/>
      <c r="E80" s="216" t="s">
        <v>29</v>
      </c>
      <c r="F80" s="216"/>
      <c r="G80" s="216"/>
      <c r="H80" s="216"/>
      <c r="I80" s="216"/>
      <c r="J80" s="216" t="s">
        <v>30</v>
      </c>
      <c r="K80" s="216"/>
      <c r="L80" s="218"/>
    </row>
    <row r="81" spans="1:27" s="19" customFormat="1" ht="13.5" thickTop="1" x14ac:dyDescent="0.2">
      <c r="A81" s="2"/>
      <c r="B81" s="56"/>
      <c r="C81" s="56"/>
      <c r="D81" s="2"/>
      <c r="F81" s="2"/>
      <c r="G81" s="2"/>
      <c r="H81" s="45"/>
      <c r="I81" s="2"/>
      <c r="J81" s="5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s="168" customFormat="1" ht="18.75" x14ac:dyDescent="0.2">
      <c r="B82" s="169"/>
      <c r="C82" s="169"/>
      <c r="E82" s="170"/>
      <c r="H82" s="171"/>
      <c r="J82" s="172"/>
    </row>
    <row r="83" spans="1:27" ht="21" x14ac:dyDescent="0.2">
      <c r="A83" s="152" t="s">
        <v>152</v>
      </c>
      <c r="B83" s="152"/>
      <c r="C83" s="153"/>
      <c r="D83" s="232" t="s">
        <v>153</v>
      </c>
      <c r="E83" s="232"/>
      <c r="F83" s="232"/>
      <c r="G83" s="232"/>
    </row>
    <row r="84" spans="1:27" ht="18.75" x14ac:dyDescent="0.2">
      <c r="D84" s="168" t="s">
        <v>154</v>
      </c>
    </row>
  </sheetData>
  <mergeCells count="47">
    <mergeCell ref="L21:L22"/>
    <mergeCell ref="A65:D65"/>
    <mergeCell ref="A66:D66"/>
    <mergeCell ref="A68:D68"/>
    <mergeCell ref="D83:G83"/>
    <mergeCell ref="A69:D69"/>
    <mergeCell ref="A71:D71"/>
    <mergeCell ref="A72:D72"/>
    <mergeCell ref="A64:D64"/>
    <mergeCell ref="A80:D80"/>
    <mergeCell ref="G64:L64"/>
    <mergeCell ref="J80:L80"/>
    <mergeCell ref="E80:I80"/>
    <mergeCell ref="A74:D74"/>
    <mergeCell ref="J74:L74"/>
    <mergeCell ref="E74:I74"/>
    <mergeCell ref="A67:D67"/>
    <mergeCell ref="A6:L6"/>
    <mergeCell ref="A11:L11"/>
    <mergeCell ref="H15:L15"/>
    <mergeCell ref="A8:L8"/>
    <mergeCell ref="A9:L9"/>
    <mergeCell ref="A10:L10"/>
    <mergeCell ref="A7:L7"/>
    <mergeCell ref="A14:D14"/>
    <mergeCell ref="A15:G15"/>
    <mergeCell ref="A1:L1"/>
    <mergeCell ref="A2:L2"/>
    <mergeCell ref="A3:L3"/>
    <mergeCell ref="A4:L4"/>
    <mergeCell ref="A5:L5"/>
    <mergeCell ref="E21:E22"/>
    <mergeCell ref="F21:F22"/>
    <mergeCell ref="A12:L12"/>
    <mergeCell ref="D21:D22"/>
    <mergeCell ref="A13:D13"/>
    <mergeCell ref="G21:G22"/>
    <mergeCell ref="A21:A22"/>
    <mergeCell ref="B21:B22"/>
    <mergeCell ref="H21:H22"/>
    <mergeCell ref="H16:L16"/>
    <mergeCell ref="H17:L17"/>
    <mergeCell ref="H18:L18"/>
    <mergeCell ref="C21:C22"/>
    <mergeCell ref="I21:I22"/>
    <mergeCell ref="J21:J22"/>
    <mergeCell ref="K21:K22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8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ignoredErrors>
    <ignoredError sqref="J24:J62 I26:I6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КГ без отсечек</vt:lpstr>
      <vt:lpstr>'КГ без отсечек'!Заголовки_для_печати</vt:lpstr>
      <vt:lpstr>'КГ без отсечек'!Область_печати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2021-07-08T19:50:12Z</cp:lastPrinted>
  <dcterms:created xsi:type="dcterms:W3CDTF">1996-10-08T23:32:33Z</dcterms:created>
  <dcterms:modified xsi:type="dcterms:W3CDTF">2021-07-09T07:12:40Z</dcterms:modified>
</cp:coreProperties>
</file>